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2">'2.3.'!$A$1:$D$116</definedName>
    <definedName name="_xlnm.Print_Area" localSheetId="7">'2.8'!$A$1:$D$193</definedName>
  </definedNames>
  <calcPr calcId="144525"/>
</workbook>
</file>

<file path=xl/calcChain.xml><?xml version="1.0" encoding="utf-8"?>
<calcChain xmlns="http://schemas.openxmlformats.org/spreadsheetml/2006/main">
  <c r="D178" i="12" l="1"/>
  <c r="D168" i="12"/>
  <c r="D167" i="12"/>
  <c r="D163" i="12"/>
  <c r="D162" i="12"/>
  <c r="D158" i="12"/>
  <c r="D157" i="12"/>
  <c r="D153" i="12"/>
  <c r="D152" i="12"/>
  <c r="D148" i="12"/>
  <c r="D147" i="12"/>
  <c r="D143" i="12"/>
  <c r="D142" i="12"/>
  <c r="D138" i="12"/>
  <c r="D137" i="12"/>
  <c r="D127" i="12"/>
  <c r="D114" i="12"/>
  <c r="D112" i="12"/>
  <c r="D103" i="12"/>
  <c r="D100" i="12"/>
  <c r="D97" i="12"/>
  <c r="D87" i="12"/>
  <c r="D84" i="12"/>
  <c r="D81" i="12"/>
  <c r="D78" i="12"/>
  <c r="D75" i="12"/>
  <c r="D72" i="12"/>
  <c r="D69" i="12"/>
  <c r="D63" i="12"/>
  <c r="D60" i="12"/>
  <c r="D57" i="12"/>
  <c r="D54" i="12"/>
  <c r="D49" i="12"/>
  <c r="D46" i="12"/>
  <c r="D26" i="12"/>
  <c r="D23" i="12"/>
  <c r="D20" i="12"/>
  <c r="D19" i="12"/>
  <c r="D18" i="12"/>
  <c r="D17" i="12"/>
  <c r="D14" i="12"/>
  <c r="D13" i="12"/>
  <c r="D12" i="12"/>
  <c r="D10" i="12"/>
  <c r="D9" i="12"/>
  <c r="D8" i="12"/>
  <c r="F8" i="12"/>
  <c r="G114" i="12"/>
  <c r="G17" i="12"/>
  <c r="G18" i="12"/>
  <c r="G19" i="12"/>
  <c r="G20" i="12"/>
  <c r="G23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1" i="12"/>
  <c r="G112" i="12"/>
  <c r="G113" i="12"/>
  <c r="G116" i="12"/>
  <c r="G118" i="12"/>
  <c r="G119" i="12"/>
  <c r="G120" i="12"/>
  <c r="G127" i="12"/>
  <c r="G137" i="12"/>
  <c r="G138" i="12"/>
  <c r="G139" i="12"/>
  <c r="G140" i="12"/>
  <c r="G142" i="12"/>
  <c r="G143" i="12"/>
  <c r="G147" i="12"/>
  <c r="G148" i="12"/>
  <c r="G149" i="12"/>
  <c r="G150" i="12"/>
  <c r="G152" i="12"/>
  <c r="G153" i="12"/>
  <c r="G157" i="12"/>
  <c r="G158" i="12"/>
  <c r="G159" i="12"/>
  <c r="G160" i="12"/>
  <c r="G162" i="12"/>
  <c r="G163" i="12"/>
  <c r="G167" i="12"/>
  <c r="G168" i="12"/>
  <c r="G169" i="12"/>
  <c r="G170" i="12"/>
  <c r="G178" i="12"/>
  <c r="G179" i="12"/>
  <c r="G180" i="12"/>
  <c r="G181" i="12"/>
  <c r="G182" i="12"/>
  <c r="G183" i="12"/>
  <c r="G184" i="12"/>
  <c r="G185" i="12"/>
  <c r="G186" i="12"/>
  <c r="G187" i="12"/>
  <c r="G188" i="12"/>
  <c r="G14" i="12"/>
  <c r="G13" i="12"/>
  <c r="G12" i="12"/>
  <c r="G10" i="12"/>
  <c r="G8" i="12"/>
  <c r="F47" i="12" l="1"/>
  <c r="F48" i="12"/>
  <c r="F49" i="12"/>
  <c r="F50" i="12"/>
  <c r="F51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1" i="12"/>
  <c r="F112" i="12"/>
  <c r="F113" i="12"/>
  <c r="F114" i="12"/>
  <c r="F116" i="12"/>
  <c r="F118" i="12"/>
  <c r="F119" i="12"/>
  <c r="F120" i="12"/>
  <c r="F127" i="12"/>
  <c r="F137" i="12"/>
  <c r="F138" i="12"/>
  <c r="F139" i="12"/>
  <c r="F140" i="12"/>
  <c r="F142" i="12"/>
  <c r="F143" i="12"/>
  <c r="F147" i="12"/>
  <c r="F148" i="12"/>
  <c r="F149" i="12"/>
  <c r="F150" i="12"/>
  <c r="F152" i="12"/>
  <c r="F153" i="12"/>
  <c r="F157" i="12"/>
  <c r="F158" i="12"/>
  <c r="F159" i="12"/>
  <c r="F160" i="12"/>
  <c r="F162" i="12"/>
  <c r="F163" i="12"/>
  <c r="F167" i="12"/>
  <c r="F168" i="12"/>
  <c r="F169" i="12"/>
  <c r="F170" i="12"/>
  <c r="F178" i="12"/>
  <c r="F179" i="12"/>
  <c r="F180" i="12"/>
  <c r="F181" i="12"/>
  <c r="F182" i="12"/>
  <c r="F183" i="12"/>
  <c r="F184" i="12"/>
  <c r="F185" i="12"/>
  <c r="F186" i="12"/>
  <c r="F187" i="12"/>
  <c r="F188" i="12"/>
  <c r="F46" i="12"/>
  <c r="I173" i="12"/>
  <c r="I172" i="12"/>
  <c r="F172" i="12" s="1"/>
  <c r="I165" i="12"/>
  <c r="I164" i="12"/>
  <c r="I161" i="12"/>
  <c r="I156" i="12"/>
  <c r="I155" i="12"/>
  <c r="I154" i="12"/>
  <c r="I151" i="12"/>
  <c r="I145" i="12"/>
  <c r="I144" i="12"/>
  <c r="F144" i="12" s="1"/>
  <c r="I141" i="12"/>
  <c r="I133" i="12"/>
  <c r="I132" i="12"/>
  <c r="I123" i="12"/>
  <c r="I122" i="12"/>
  <c r="I110" i="12"/>
  <c r="I52" i="12"/>
  <c r="F52" i="12" s="1"/>
  <c r="F26" i="12"/>
  <c r="F9" i="12"/>
  <c r="G9" i="12"/>
  <c r="F10" i="12"/>
  <c r="F12" i="12"/>
  <c r="F13" i="12"/>
  <c r="F14" i="12"/>
  <c r="F17" i="12"/>
  <c r="F18" i="12"/>
  <c r="F19" i="12"/>
  <c r="F20" i="12"/>
  <c r="F23" i="12"/>
  <c r="I16" i="12"/>
  <c r="I11" i="12"/>
  <c r="F11" i="12" s="1"/>
  <c r="J4" i="5"/>
  <c r="I15" i="12" l="1"/>
  <c r="D16" i="12"/>
  <c r="G16" i="12"/>
  <c r="F16" i="12"/>
  <c r="D110" i="12"/>
  <c r="G110" i="12"/>
  <c r="I125" i="12"/>
  <c r="G122" i="12"/>
  <c r="D122" i="12"/>
  <c r="I135" i="12"/>
  <c r="D132" i="12"/>
  <c r="G132" i="12"/>
  <c r="D141" i="12"/>
  <c r="G141" i="12"/>
  <c r="I146" i="12"/>
  <c r="D145" i="12"/>
  <c r="G145" i="12"/>
  <c r="D154" i="12"/>
  <c r="G154" i="12"/>
  <c r="D156" i="12"/>
  <c r="G156" i="12"/>
  <c r="D164" i="12"/>
  <c r="G164" i="12"/>
  <c r="D173" i="12"/>
  <c r="G173" i="12"/>
  <c r="I171" i="12"/>
  <c r="F164" i="12"/>
  <c r="F156" i="12"/>
  <c r="F154" i="12"/>
  <c r="F132" i="12"/>
  <c r="F122" i="12"/>
  <c r="F110" i="12"/>
  <c r="I24" i="12"/>
  <c r="G11" i="12"/>
  <c r="D11" i="12"/>
  <c r="D52" i="12"/>
  <c r="G52" i="12"/>
  <c r="D123" i="12"/>
  <c r="G123" i="12"/>
  <c r="D133" i="12"/>
  <c r="G133" i="12"/>
  <c r="I130" i="12" s="1"/>
  <c r="D144" i="12"/>
  <c r="G144" i="12"/>
  <c r="D151" i="12"/>
  <c r="G151" i="12"/>
  <c r="D155" i="12"/>
  <c r="G155" i="12"/>
  <c r="D161" i="12"/>
  <c r="G161" i="12"/>
  <c r="I166" i="12"/>
  <c r="D165" i="12"/>
  <c r="G165" i="12"/>
  <c r="I174" i="12"/>
  <c r="D172" i="12"/>
  <c r="G172" i="12"/>
  <c r="I121" i="12"/>
  <c r="F173" i="12"/>
  <c r="F165" i="12"/>
  <c r="F161" i="12"/>
  <c r="F155" i="12"/>
  <c r="F151" i="12"/>
  <c r="F145" i="12"/>
  <c r="F141" i="12"/>
  <c r="F133" i="12"/>
  <c r="F123" i="12"/>
  <c r="I175" i="12"/>
  <c r="I134" i="12"/>
  <c r="I131" i="12"/>
  <c r="I124" i="12"/>
  <c r="D134" i="12" l="1"/>
  <c r="G134" i="12"/>
  <c r="F134" i="12"/>
  <c r="D174" i="12"/>
  <c r="G174" i="12"/>
  <c r="F174" i="12"/>
  <c r="G130" i="12"/>
  <c r="F130" i="12"/>
  <c r="I22" i="12"/>
  <c r="D24" i="12"/>
  <c r="G24" i="12"/>
  <c r="F24" i="12"/>
  <c r="D146" i="12"/>
  <c r="G146" i="12"/>
  <c r="F146" i="12"/>
  <c r="I126" i="12"/>
  <c r="D125" i="12"/>
  <c r="G125" i="12"/>
  <c r="F125" i="12"/>
  <c r="D15" i="12"/>
  <c r="G15" i="12"/>
  <c r="I21" i="12"/>
  <c r="F15" i="12"/>
  <c r="I117" i="12"/>
  <c r="G124" i="12"/>
  <c r="D124" i="12"/>
  <c r="F124" i="12"/>
  <c r="D131" i="12"/>
  <c r="G131" i="12"/>
  <c r="F131" i="12"/>
  <c r="D175" i="12"/>
  <c r="G175" i="12"/>
  <c r="F175" i="12"/>
  <c r="D121" i="12"/>
  <c r="G121" i="12"/>
  <c r="F121" i="12"/>
  <c r="D166" i="12"/>
  <c r="G166" i="12"/>
  <c r="F166" i="12"/>
  <c r="D171" i="12"/>
  <c r="G171" i="12"/>
  <c r="F171" i="12"/>
  <c r="I136" i="12"/>
  <c r="D135" i="12"/>
  <c r="G135" i="12"/>
  <c r="F135" i="12"/>
  <c r="I129" i="12"/>
  <c r="I176" i="12"/>
  <c r="K130" i="12" l="1"/>
  <c r="F129" i="12"/>
  <c r="G129" i="12"/>
  <c r="D136" i="12"/>
  <c r="G136" i="12"/>
  <c r="F136" i="12"/>
  <c r="D22" i="12"/>
  <c r="G22" i="12"/>
  <c r="F22" i="12"/>
  <c r="I128" i="12"/>
  <c r="I177" i="12"/>
  <c r="D176" i="12"/>
  <c r="G176" i="12"/>
  <c r="F176" i="12"/>
  <c r="I115" i="12"/>
  <c r="D117" i="12"/>
  <c r="G117" i="12"/>
  <c r="F117" i="12"/>
  <c r="G21" i="12"/>
  <c r="F21" i="12"/>
  <c r="D21" i="12"/>
  <c r="G126" i="12"/>
  <c r="D126" i="12"/>
  <c r="F126" i="12"/>
  <c r="D115" i="12" l="1"/>
  <c r="G115" i="12"/>
  <c r="F115" i="12"/>
  <c r="D177" i="12"/>
  <c r="G177" i="12"/>
  <c r="F177" i="12"/>
  <c r="G128" i="12"/>
  <c r="D128" i="12"/>
  <c r="F128" i="12"/>
</calcChain>
</file>

<file path=xl/sharedStrings.xml><?xml version="1.0" encoding="utf-8"?>
<sst xmlns="http://schemas.openxmlformats.org/spreadsheetml/2006/main" count="1449" uniqueCount="397">
  <si>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</si>
  <si>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</si>
  <si>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</si>
  <si>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</si>
  <si>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</si>
  <si>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</si>
  <si>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</si>
  <si>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</si>
  <si>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</si>
  <si>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</si>
  <si>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</si>
  <si>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</si>
  <si>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</si>
  <si>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</si>
  <si>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</si>
  <si>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</si>
  <si>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</si>
  <si>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</si>
  <si>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</si>
  <si>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</si>
  <si>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</si>
  <si>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</si>
  <si>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</si>
  <si>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</si>
  <si>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</si>
  <si>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</si>
  <si>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</si>
  <si>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</si>
  <si>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</si>
  <si>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</si>
  <si>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</si>
  <si>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</si>
  <si>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</si>
  <si>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</si>
  <si>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</si>
  <si>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</si>
  <si>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</si>
  <si>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</si>
  <si>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</si>
  <si>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</si>
  <si>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</si>
  <si>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</si>
  <si>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</si>
  <si>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</si>
  <si>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</si>
  <si>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</si>
  <si>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</si>
  <si>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</si>
  <si>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</si>
  <si>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</si>
  <si>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</si>
  <si>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</si>
  <si>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</si>
  <si>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</si>
  <si>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</si>
  <si>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</si>
  <si>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</si>
  <si>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</si>
  <si>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</si>
  <si>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</si>
  <si>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</si>
  <si>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</si>
  <si>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</si>
  <si>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</si>
  <si>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</si>
  <si>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</si>
  <si>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</si>
  <si>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</si>
  <si>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</si>
  <si>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</si>
  <si>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</si>
  <si>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</si>
  <si>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</si>
  <si>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</si>
  <si>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</si>
  <si>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</si>
  <si>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</si>
  <si>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</si>
  <si>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</si>
  <si>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</si>
  <si>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</si>
  <si>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</si>
  <si>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</si>
  <si>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</si>
  <si>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</si>
  <si>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</si>
  <si>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</si>
  <si>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</si>
  <si>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</si>
  <si>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</si>
  <si>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</si>
  <si>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</si>
  <si>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</si>
  <si>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</si>
  <si>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</si>
  <si>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</si>
  <si>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</si>
  <si>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</si>
  <si>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</si>
  <si>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</si>
  <si>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</si>
  <si>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</si>
  <si>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</si>
  <si>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</si>
  <si>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</si>
  <si>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</si>
  <si>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</si>
  <si>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</si>
  <si>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</si>
  <si>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</si>
  <si>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</si>
  <si>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</si>
  <si>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</si>
  <si>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</si>
  <si>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</si>
  <si>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</si>
  <si>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</si>
  <si>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</si>
  <si>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</si>
  <si>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</si>
  <si>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</si>
  <si>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</si>
  <si>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</si>
  <si>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</si>
  <si>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</si>
  <si>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</si>
  <si>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</si>
  <si>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</si>
  <si>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</si>
  <si>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</si>
  <si>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</si>
  <si>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</si>
  <si>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</si>
  <si>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</si>
  <si>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</si>
  <si>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</si>
  <si>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</si>
  <si>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</si>
  <si>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</si>
  <si>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</si>
  <si>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</si>
  <si>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</si>
  <si>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</si>
  <si>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</si>
  <si>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</si>
  <si>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</si>
  <si>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</si>
  <si>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</si>
  <si>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</si>
  <si>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</si>
  <si>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</si>
  <si>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</si>
  <si>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</si>
  <si>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</si>
  <si>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</si>
  <si>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</si>
  <si>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</si>
  <si>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</si>
  <si>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</si>
  <si>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</si>
  <si>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</si>
  <si>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</si>
  <si>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</si>
  <si>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</si>
  <si>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</si>
  <si>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</si>
  <si>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</si>
  <si>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</si>
  <si>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</si>
  <si>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</si>
  <si>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</si>
  <si>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</si>
  <si>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</si>
  <si>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</si>
  <si>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</si>
  <si>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</si>
  <si>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</si>
  <si>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</si>
  <si>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</si>
  <si>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</si>
  <si>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</si>
  <si>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</si>
  <si>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</si>
  <si>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</si>
  <si>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</si>
  <si>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</si>
  <si>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</si>
  <si>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</si>
  <si>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</si>
  <si>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</si>
  <si>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</si>
  <si>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</si>
  <si>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</si>
  <si>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</si>
  <si>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</si>
  <si>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</si>
  <si>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</si>
  <si>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</si>
  <si>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</si>
  <si>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</si>
  <si>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</si>
  <si>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</si>
  <si>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</si>
  <si>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</si>
  <si>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</si>
  <si>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</si>
  <si>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</si>
  <si>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</si>
  <si>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</si>
  <si>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</si>
  <si>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</si>
  <si>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</si>
  <si>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</si>
  <si>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</si>
  <si>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</si>
  <si>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</si>
  <si>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</si>
  <si>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</si>
  <si>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</si>
  <si>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</si>
  <si>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</si>
  <si>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</si>
  <si>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</si>
  <si>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</si>
  <si>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Уборка внутридомовых мест общего пользования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</si>
  <si>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</si>
  <si>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</si>
  <si>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</si>
  <si>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</si>
  <si>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</si>
  <si>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</si>
  <si>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</si>
  <si>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Управление жилым домом</t>
  </si>
  <si>
    <t>Диспетчерская служба</t>
  </si>
  <si>
    <t>01.06.2011 г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</si>
  <si>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</si>
  <si>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</si>
  <si>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</si>
  <si>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</si>
  <si>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</si>
  <si>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>Львовская ул. д.27 к 2</t>
  </si>
  <si>
    <t>3 309.20</t>
  </si>
  <si>
    <t>2 641.70</t>
  </si>
  <si>
    <t>116.40</t>
  </si>
  <si>
    <t>970.50</t>
  </si>
  <si>
    <t>Протокол общего собрания №1 от 03.02.2009 г</t>
  </si>
  <si>
    <t xml:space="preserve">                         есть</t>
  </si>
  <si>
    <t>1 067.10</t>
  </si>
  <si>
    <t xml:space="preserve">железобетонные </t>
  </si>
  <si>
    <t>каменные, кирпичные</t>
  </si>
  <si>
    <t xml:space="preserve">Р-1253 ОАО "Ленгражданпроект"
</t>
  </si>
  <si>
    <t>плоская</t>
  </si>
  <si>
    <t>Мягкая (наплавляемая) крыша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</si>
  <si>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</si>
  <si>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ОАО "ПСК"</t>
  </si>
  <si>
    <t xml:space="preserve"> №23-023470, от 01.06.2010</t>
  </si>
  <si>
    <t>Распоряжение Комитета по тарифам СПб №97-р от 09.09.2015</t>
  </si>
  <si>
    <t>установлены приборы учета</t>
  </si>
  <si>
    <t>Холодное водоснабжение</t>
  </si>
  <si>
    <t>куб.м</t>
  </si>
  <si>
    <t>ГУП "Водоканал"</t>
  </si>
  <si>
    <t>Горячее водоснабжение</t>
  </si>
  <si>
    <t>ООО "Петербургтеплоэнерго"</t>
  </si>
  <si>
    <t>№ 0495/4/10/19, от 01.05.2010 г.</t>
  </si>
  <si>
    <t>Водоотведение</t>
  </si>
  <si>
    <t>Отопление</t>
  </si>
  <si>
    <t>№ 0495-4/10/19, от 01.05.2010 г.</t>
  </si>
  <si>
    <t>региональный оператор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</si>
  <si>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</si>
  <si>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</si>
  <si>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</si>
  <si>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</si>
  <si>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</si>
  <si>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</si>
  <si>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</si>
  <si>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</si>
  <si>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</si>
  <si>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</si>
  <si>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</si>
  <si>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</si>
  <si>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</si>
  <si>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</si>
  <si>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</si>
  <si>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</si>
  <si>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</si>
  <si>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</si>
  <si>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</si>
  <si>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</si>
  <si>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</si>
  <si>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</si>
  <si>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</si>
  <si>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</si>
  <si>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</si>
  <si>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</si>
  <si>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</si>
  <si>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</si>
  <si>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</si>
  <si>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</si>
  <si>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</si>
  <si>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</si>
  <si>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</si>
  <si>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</si>
  <si>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</si>
  <si>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</si>
  <si>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</si>
  <si>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</si>
  <si>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</si>
  <si>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</si>
  <si>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</si>
  <si>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</si>
  <si>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</si>
  <si>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</si>
  <si>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</si>
  <si>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</si>
  <si>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</si>
  <si>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</si>
  <si>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</si>
  <si>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</si>
  <si>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</si>
  <si>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</si>
  <si>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</si>
  <si>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</si>
  <si>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Гкалл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</si>
  <si>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</si>
  <si>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</si>
  <si>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</si>
  <si>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</si>
  <si>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</si>
  <si>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№ 1 от 03.02.2009</t>
  </si>
  <si>
    <t>..\..\Рабочий стол\ВЕРА\САЙТЫ\Раскрытие информации\Львовскакя 27к2\Протоколы Львовская д.27-2\Протокол от 03.02.2009 Лист 1 001.BMP</t>
  </si>
  <si>
    <r>
      <t xml:space="preserve">3.  1     </t>
    </r>
    <r>
      <rPr>
        <b/>
        <sz val="12"/>
        <color indexed="8"/>
        <rFont val="Times New Roman"/>
        <family val="1"/>
        <charset val="204"/>
      </rPr>
      <t> </t>
    </r>
  </si>
  <si>
    <t>..\..\Рабочий стол\ВЕРА\САЙТЫ\Раскрытие информации\Львовскакя 27к2\Протоколы Львовская д.27-2\Протокол от 03.02.2009 Лист 2 002.jpg</t>
  </si>
  <si>
    <t>Пассажирский</t>
  </si>
  <si>
    <t>установлен</t>
  </si>
  <si>
    <t>с интерфейсом</t>
  </si>
  <si>
    <t>без интерфейса</t>
  </si>
  <si>
    <t>Электроснабжение</t>
  </si>
  <si>
    <t>кВт</t>
  </si>
  <si>
    <t>Центральное</t>
  </si>
  <si>
    <t>Центральное (закрытая система)</t>
  </si>
  <si>
    <t xml:space="preserve">Центральное </t>
  </si>
  <si>
    <t>Приточная</t>
  </si>
  <si>
    <t>Автоматическая</t>
  </si>
  <si>
    <t>внутренние водостоки</t>
  </si>
  <si>
    <t>№ 21-534884-ЖФ-ВО, от 04.08.2011 г.</t>
  </si>
  <si>
    <t>21-5333465-ЖФ_ВС; от 04.08.11</t>
  </si>
  <si>
    <t>высокий</t>
  </si>
  <si>
    <t>ленточный ростверк по сваям</t>
  </si>
  <si>
    <t>Распоряжение Комитета по тарифам №79-р от 29.06.2016 г</t>
  </si>
  <si>
    <t>за 1 кв. м общей площади жилого помещения</t>
  </si>
  <si>
    <t xml:space="preserve">Содержание общего имущества </t>
  </si>
  <si>
    <t>№ 1.1</t>
  </si>
  <si>
    <t>Текущий ремонт общего имущества, согласно Постановлению Правительства №290 от 03.04.2013 г.</t>
  </si>
  <si>
    <t>Эксплуатация ОДПУ</t>
  </si>
  <si>
    <r>
      <t xml:space="preserve">    </t>
    </r>
    <r>
      <rPr>
        <b/>
        <sz val="12"/>
        <color indexed="8"/>
        <rFont val="Times New Roman"/>
        <family val="1"/>
        <charset val="204"/>
      </rPr>
      <t> </t>
    </r>
  </si>
  <si>
    <t>Грачева Т.П.</t>
  </si>
  <si>
    <t>№ 2</t>
  </si>
  <si>
    <t>№9</t>
  </si>
  <si>
    <t>1.        </t>
  </si>
  <si>
    <t>руб. за точку</t>
  </si>
  <si>
    <t>Договорная цена поставщика услуги</t>
  </si>
  <si>
    <t>ФГУП «Радиотрансляционная сеть                Санкт-Петербурга»ИНН7808030168</t>
  </si>
  <si>
    <t>№10</t>
  </si>
  <si>
    <t>Антенна</t>
  </si>
  <si>
    <t>22.03.2017 г</t>
  </si>
  <si>
    <t>97.3.2</t>
  </si>
  <si>
    <t>0,05</t>
  </si>
  <si>
    <t>Электроэнергия ДЕНЬ</t>
  </si>
  <si>
    <t>Электроэнергия НОЧЬ</t>
  </si>
  <si>
    <t>0.39/0.41</t>
  </si>
  <si>
    <t>0.37/0.39</t>
  </si>
  <si>
    <t>1.27/1.75</t>
  </si>
  <si>
    <t>0.06/0.07</t>
  </si>
  <si>
    <t>Очистка кровли от  наледи и уборка снега</t>
  </si>
  <si>
    <t>5 603,90</t>
  </si>
  <si>
    <t>а</t>
  </si>
  <si>
    <t>б</t>
  </si>
  <si>
    <t>Главный бухгалтер    __________ Грачева Т.П.</t>
  </si>
  <si>
    <t>Санкт-Петербург, п. Стрельна, Львовская ул. д.27, кор.2, лит.А</t>
  </si>
  <si>
    <r>
      <t xml:space="preserve">1.      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</si>
  <si>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2.      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</si>
  <si>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3.      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</si>
  <si>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4.      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</si>
  <si>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5.      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</si>
  <si>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6.      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</si>
  <si>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7.      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</si>
  <si>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8.      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</si>
  <si>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9.      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</si>
  <si>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10.   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</si>
  <si>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11.   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</si>
  <si>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12.   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</si>
  <si>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13.   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</si>
  <si>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14.   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</si>
  <si>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15.   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</si>
  <si>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16.   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</si>
  <si>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17.   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</si>
  <si>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Calibri"/>
        <family val="2"/>
        <charset val="204"/>
        <scheme val="minor"/>
      </rPr>
      <t>(заполняется по каждому виду работ)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</si>
</sst>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u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indexed="3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6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1" fillId="0" borderId="1" xfId="2" applyBorder="1" applyAlignment="1" applyProtection="1">
      <alignment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18" fillId="2" borderId="21" xfId="1" applyFont="1" applyFill="1" applyBorder="1" applyAlignment="1">
      <alignment horizontal="center" vertical="center" wrapText="1" shrinkToFit="1"/>
    </xf>
    <xf numFmtId="2" fontId="8" fillId="0" borderId="16" xfId="0" applyNumberFormat="1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 shrinkToFit="1"/>
    </xf>
    <xf numFmtId="4" fontId="8" fillId="0" borderId="1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 shrinkToFit="1"/>
    </xf>
    <xf numFmtId="14" fontId="6" fillId="0" borderId="16" xfId="0" applyNumberFormat="1" applyFont="1" applyBorder="1" applyAlignment="1">
      <alignment horizontal="center" vertical="center" shrinkToFit="1"/>
    </xf>
    <xf numFmtId="0" fontId="19" fillId="2" borderId="21" xfId="0" applyFont="1" applyFill="1" applyBorder="1" applyAlignment="1">
      <alignment horizontal="center" vertical="center" wrapText="1" shrinkToFit="1"/>
    </xf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 applyAlignment="1">
      <alignment horizontal="center" vertical="center" shrinkToFit="1"/>
    </xf>
    <xf numFmtId="0" fontId="6" fillId="0" borderId="20" xfId="0" applyFont="1" applyBorder="1"/>
    <xf numFmtId="0" fontId="6" fillId="0" borderId="1" xfId="0" applyFont="1" applyBorder="1"/>
    <xf numFmtId="0" fontId="6" fillId="0" borderId="16" xfId="0" applyFont="1" applyBorder="1" applyAlignment="1">
      <alignment horizontal="center" vertical="center" shrinkToFit="1"/>
    </xf>
    <xf numFmtId="0" fontId="14" fillId="0" borderId="0" xfId="0" applyFont="1"/>
    <xf numFmtId="0" fontId="6" fillId="0" borderId="22" xfId="0" applyFont="1" applyBorder="1"/>
    <xf numFmtId="0" fontId="6" fillId="0" borderId="23" xfId="0" applyFont="1" applyBorder="1"/>
    <xf numFmtId="0" fontId="14" fillId="0" borderId="1" xfId="0" applyFont="1" applyBorder="1" applyAlignment="1">
      <alignment wrapText="1"/>
    </xf>
    <xf numFmtId="2" fontId="6" fillId="0" borderId="16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" fontId="13" fillId="0" borderId="9" xfId="0" applyNumberFormat="1" applyFont="1" applyBorder="1" applyAlignment="1">
      <alignment horizontal="left" vertical="top" wrapText="1"/>
    </xf>
    <xf numFmtId="4" fontId="9" fillId="0" borderId="9" xfId="0" applyNumberFormat="1" applyFont="1" applyBorder="1" applyAlignment="1">
      <alignment vertical="top" wrapText="1"/>
    </xf>
    <xf numFmtId="2" fontId="9" fillId="0" borderId="7" xfId="0" applyNumberFormat="1" applyFont="1" applyBorder="1" applyAlignment="1">
      <alignment vertical="top" wrapText="1"/>
    </xf>
    <xf numFmtId="4" fontId="9" fillId="0" borderId="7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/>
    <xf numFmtId="4" fontId="17" fillId="0" borderId="9" xfId="0" applyNumberFormat="1" applyFont="1" applyBorder="1" applyAlignment="1">
      <alignment horizontal="left" vertical="top" wrapText="1"/>
    </xf>
    <xf numFmtId="4" fontId="6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22" fillId="0" borderId="0" xfId="0" applyFont="1"/>
    <xf numFmtId="49" fontId="22" fillId="0" borderId="0" xfId="0" applyNumberFormat="1" applyFont="1"/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49" fontId="24" fillId="0" borderId="1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4" fontId="21" fillId="0" borderId="1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14" fontId="27" fillId="0" borderId="8" xfId="0" applyNumberFormat="1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4" fontId="28" fillId="0" borderId="1" xfId="0" applyNumberFormat="1" applyFont="1" applyBorder="1" applyAlignment="1">
      <alignment horizontal="left" vertical="top" wrapText="1"/>
    </xf>
    <xf numFmtId="1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4" fontId="27" fillId="0" borderId="9" xfId="0" applyNumberFormat="1" applyFont="1" applyBorder="1" applyAlignment="1">
      <alignment horizontal="left" vertical="top" wrapText="1"/>
    </xf>
    <xf numFmtId="0" fontId="27" fillId="0" borderId="7" xfId="0" applyFont="1" applyBorder="1" applyAlignment="1">
      <alignment vertical="top" wrapText="1"/>
    </xf>
    <xf numFmtId="0" fontId="27" fillId="0" borderId="7" xfId="0" applyFont="1" applyBorder="1" applyAlignment="1">
      <alignment horizontal="left" vertical="top" wrapText="1"/>
    </xf>
    <xf numFmtId="0" fontId="30" fillId="0" borderId="6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0" fontId="31" fillId="0" borderId="9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49" fontId="24" fillId="0" borderId="1" xfId="0" applyNumberFormat="1" applyFont="1" applyBorder="1" applyAlignment="1">
      <alignment vertical="top" wrapText="1"/>
    </xf>
    <xf numFmtId="0" fontId="22" fillId="0" borderId="1" xfId="0" applyFont="1" applyBorder="1"/>
    <xf numFmtId="0" fontId="32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22" fillId="0" borderId="0" xfId="0" applyFont="1" applyAlignment="1"/>
    <xf numFmtId="0" fontId="1" fillId="0" borderId="0" xfId="0" applyFont="1" applyAlignment="1"/>
    <xf numFmtId="0" fontId="21" fillId="0" borderId="0" xfId="0" applyFont="1" applyAlignment="1">
      <alignment horizontal="justify" vertical="top" wrapText="1"/>
    </xf>
    <xf numFmtId="0" fontId="21" fillId="0" borderId="1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../../../../../../Users/Sergey/AppData/&#1056;&#1072;&#1089;&#1082;&#1088;&#1099;&#1090;&#1080;&#1077;%20&#1080;&#1085;&#1092;&#1086;&#1088;&#1084;&#1072;&#1094;&#1080;&#1080;/&#1051;&#1100;&#1074;&#1086;&#1074;&#1089;&#1082;&#1072;&#1082;&#1103;%2027&#1082;2/&#1055;&#1088;&#1086;&#1090;&#1086;&#1082;&#1086;&#1083;&#1099;%20&#1051;&#1100;&#1074;&#1086;&#1074;&#1089;&#1082;&#1072;&#1103;%20&#1076;.27-2/&#1055;&#1088;&#1086;&#1090;&#1086;&#1082;&#1086;&#1083;%20&#1086;&#1090;%2003.02.2009%20&#1051;&#1080;&#1089;&#1090;%202%20002.jpg" TargetMode="External"/><Relationship Id="rId1" Type="http://schemas.openxmlformats.org/officeDocument/2006/relationships/hyperlink" Target="../../../../../../Users/Sergey/AppData/&#1056;&#1072;&#1089;&#1082;&#1088;&#1099;&#1090;&#1080;&#1077;%20&#1080;&#1085;&#1092;&#1086;&#1088;&#1084;&#1072;&#1094;&#1080;&#1080;/&#1051;&#1100;&#1074;&#1086;&#1074;&#1089;&#1082;&#1072;&#1082;&#1103;%2027&#1082;2/&#1055;&#1088;&#1086;&#1090;&#1086;&#1082;&#1086;&#1083;&#1099;%20&#1051;&#1100;&#1074;&#1086;&#1074;&#1089;&#1082;&#1072;&#1103;%20&#1076;.27-2/&#1055;&#1088;&#1086;&#1090;&#1086;&#1082;&#1086;&#1083;%20&#1086;&#1090;%2003.02.2009%20&#1051;&#1080;&#1089;&#1090;%201%20001.BM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7" workbookViewId="0">
      <selection activeCell="G30" sqref="G30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11" s="14" customFormat="1" ht="51.75" customHeight="1" x14ac:dyDescent="0.35">
      <c r="A1" s="126" t="s">
        <v>219</v>
      </c>
      <c r="B1" s="126"/>
      <c r="C1" s="126"/>
      <c r="D1" s="126"/>
    </row>
    <row r="2" spans="1:11" s="14" customFormat="1" x14ac:dyDescent="0.35"/>
    <row r="3" spans="1:11" s="14" customFormat="1" x14ac:dyDescent="0.35">
      <c r="A3" s="127" t="s">
        <v>20</v>
      </c>
      <c r="B3" s="127"/>
      <c r="C3" s="127"/>
      <c r="D3" s="127"/>
    </row>
    <row r="4" spans="1:11" x14ac:dyDescent="0.35">
      <c r="J4" s="1" t="str">
        <f>D26</f>
        <v>2 641.70</v>
      </c>
      <c r="K4" s="1" t="s">
        <v>374</v>
      </c>
    </row>
    <row r="5" spans="1:11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11" s="6" customFormat="1" ht="18.75" customHeight="1" x14ac:dyDescent="0.35">
      <c r="A6" s="4" t="s">
        <v>8</v>
      </c>
      <c r="B6" s="11" t="s">
        <v>4</v>
      </c>
      <c r="C6" s="5" t="s">
        <v>5</v>
      </c>
      <c r="D6" s="17">
        <v>42822</v>
      </c>
    </row>
    <row r="7" spans="1:11" s="6" customFormat="1" ht="18.75" customHeight="1" x14ac:dyDescent="0.35">
      <c r="A7" s="125" t="s">
        <v>21</v>
      </c>
      <c r="B7" s="125"/>
      <c r="C7" s="125"/>
      <c r="D7" s="125"/>
    </row>
    <row r="8" spans="1:11" s="6" customFormat="1" ht="30" customHeight="1" x14ac:dyDescent="0.35">
      <c r="A8" s="4" t="s">
        <v>140</v>
      </c>
      <c r="B8" s="3" t="s">
        <v>22</v>
      </c>
      <c r="C8" s="5" t="s">
        <v>5</v>
      </c>
      <c r="D8" s="5" t="s">
        <v>245</v>
      </c>
    </row>
    <row r="9" spans="1:11" s="6" customFormat="1" ht="47.25" customHeight="1" x14ac:dyDescent="0.35">
      <c r="A9" s="4" t="s">
        <v>141</v>
      </c>
      <c r="B9" s="3" t="s">
        <v>23</v>
      </c>
      <c r="C9" s="5" t="s">
        <v>5</v>
      </c>
      <c r="D9" s="5" t="s">
        <v>220</v>
      </c>
    </row>
    <row r="10" spans="1:11" s="6" customFormat="1" ht="20.25" customHeight="1" x14ac:dyDescent="0.35">
      <c r="A10" s="125" t="s">
        <v>45</v>
      </c>
      <c r="B10" s="125"/>
      <c r="C10" s="125"/>
      <c r="D10" s="125"/>
    </row>
    <row r="11" spans="1:11" s="6" customFormat="1" ht="63" customHeight="1" x14ac:dyDescent="0.35">
      <c r="A11" s="4" t="s">
        <v>142</v>
      </c>
      <c r="B11" s="7" t="s">
        <v>24</v>
      </c>
      <c r="C11" s="5" t="s">
        <v>5</v>
      </c>
      <c r="D11" s="5" t="s">
        <v>221</v>
      </c>
    </row>
    <row r="12" spans="1:11" s="6" customFormat="1" ht="30" customHeight="1" x14ac:dyDescent="0.35">
      <c r="A12" s="125" t="s">
        <v>25</v>
      </c>
      <c r="B12" s="125"/>
      <c r="C12" s="125"/>
      <c r="D12" s="125"/>
    </row>
    <row r="13" spans="1:11" s="6" customFormat="1" ht="20.149999999999999" customHeight="1" x14ac:dyDescent="0.35">
      <c r="A13" s="4" t="s">
        <v>143</v>
      </c>
      <c r="B13" s="7" t="s">
        <v>46</v>
      </c>
      <c r="C13" s="5" t="s">
        <v>5</v>
      </c>
      <c r="D13" s="5" t="s">
        <v>240</v>
      </c>
    </row>
    <row r="14" spans="1:11" s="6" customFormat="1" ht="20.149999999999999" customHeight="1" x14ac:dyDescent="0.35">
      <c r="A14" s="4" t="s">
        <v>144</v>
      </c>
      <c r="B14" s="7" t="s">
        <v>146</v>
      </c>
      <c r="C14" s="5" t="s">
        <v>5</v>
      </c>
      <c r="D14" s="5">
        <v>2009</v>
      </c>
    </row>
    <row r="15" spans="1:11" s="6" customFormat="1" ht="20.149999999999999" customHeight="1" x14ac:dyDescent="0.35">
      <c r="A15" s="4" t="s">
        <v>145</v>
      </c>
      <c r="B15" s="3" t="s">
        <v>26</v>
      </c>
      <c r="C15" s="8" t="s">
        <v>5</v>
      </c>
      <c r="D15" s="8" t="s">
        <v>250</v>
      </c>
    </row>
    <row r="16" spans="1:11" s="6" customFormat="1" ht="20.149999999999999" customHeight="1" x14ac:dyDescent="0.35">
      <c r="A16" s="4" t="s">
        <v>150</v>
      </c>
      <c r="B16" s="3" t="s">
        <v>27</v>
      </c>
      <c r="C16" s="8" t="s">
        <v>5</v>
      </c>
      <c r="D16" s="8" t="s">
        <v>222</v>
      </c>
    </row>
    <row r="17" spans="1:4" s="6" customFormat="1" ht="20.149999999999999" customHeight="1" x14ac:dyDescent="0.35">
      <c r="A17" s="4" t="s">
        <v>151</v>
      </c>
      <c r="B17" s="3" t="s">
        <v>28</v>
      </c>
      <c r="C17" s="8" t="s">
        <v>5</v>
      </c>
      <c r="D17" s="8"/>
    </row>
    <row r="18" spans="1:4" s="6" customFormat="1" ht="20.149999999999999" customHeight="1" x14ac:dyDescent="0.35">
      <c r="A18" s="4" t="s">
        <v>152</v>
      </c>
      <c r="B18" s="4" t="s">
        <v>40</v>
      </c>
      <c r="C18" s="8" t="s">
        <v>6</v>
      </c>
      <c r="D18" s="8">
        <v>7</v>
      </c>
    </row>
    <row r="19" spans="1:4" s="6" customFormat="1" ht="20.149999999999999" customHeight="1" x14ac:dyDescent="0.35">
      <c r="A19" s="4" t="s">
        <v>153</v>
      </c>
      <c r="B19" s="4" t="s">
        <v>41</v>
      </c>
      <c r="C19" s="8" t="s">
        <v>6</v>
      </c>
      <c r="D19" s="8">
        <v>5</v>
      </c>
    </row>
    <row r="20" spans="1:4" s="6" customFormat="1" ht="20.149999999999999" customHeight="1" x14ac:dyDescent="0.35">
      <c r="A20" s="4" t="s">
        <v>154</v>
      </c>
      <c r="B20" s="3" t="s">
        <v>29</v>
      </c>
      <c r="C20" s="8" t="s">
        <v>6</v>
      </c>
      <c r="D20" s="8">
        <v>2</v>
      </c>
    </row>
    <row r="21" spans="1:4" s="6" customFormat="1" ht="20.149999999999999" customHeight="1" x14ac:dyDescent="0.35">
      <c r="A21" s="4" t="s">
        <v>155</v>
      </c>
      <c r="B21" s="3" t="s">
        <v>30</v>
      </c>
      <c r="C21" s="8" t="s">
        <v>6</v>
      </c>
      <c r="D21" s="8">
        <v>1</v>
      </c>
    </row>
    <row r="22" spans="1:4" s="6" customFormat="1" ht="20.149999999999999" customHeight="1" x14ac:dyDescent="0.35">
      <c r="A22" s="4" t="s">
        <v>156</v>
      </c>
      <c r="B22" s="3" t="s">
        <v>147</v>
      </c>
      <c r="C22" s="8"/>
      <c r="D22" s="8">
        <v>56</v>
      </c>
    </row>
    <row r="23" spans="1:4" s="6" customFormat="1" ht="20.149999999999999" customHeight="1" x14ac:dyDescent="0.35">
      <c r="A23" s="4" t="s">
        <v>157</v>
      </c>
      <c r="B23" s="9" t="s">
        <v>148</v>
      </c>
      <c r="C23" s="8" t="s">
        <v>6</v>
      </c>
      <c r="D23" s="8">
        <v>50</v>
      </c>
    </row>
    <row r="24" spans="1:4" s="6" customFormat="1" ht="20.149999999999999" customHeight="1" x14ac:dyDescent="0.35">
      <c r="A24" s="4" t="s">
        <v>158</v>
      </c>
      <c r="B24" s="9" t="s">
        <v>149</v>
      </c>
      <c r="C24" s="8" t="s">
        <v>6</v>
      </c>
      <c r="D24" s="8">
        <v>6</v>
      </c>
    </row>
    <row r="25" spans="1:4" s="6" customFormat="1" ht="20.149999999999999" customHeight="1" x14ac:dyDescent="0.35">
      <c r="A25" s="4" t="s">
        <v>159</v>
      </c>
      <c r="B25" s="3" t="s">
        <v>31</v>
      </c>
      <c r="C25" s="5" t="s">
        <v>7</v>
      </c>
      <c r="D25" s="5" t="s">
        <v>241</v>
      </c>
    </row>
    <row r="26" spans="1:4" s="6" customFormat="1" ht="20.149999999999999" customHeight="1" x14ac:dyDescent="0.35">
      <c r="A26" s="4" t="s">
        <v>160</v>
      </c>
      <c r="B26" s="4" t="s">
        <v>42</v>
      </c>
      <c r="C26" s="5" t="s">
        <v>7</v>
      </c>
      <c r="D26" s="5" t="s">
        <v>242</v>
      </c>
    </row>
    <row r="27" spans="1:4" s="6" customFormat="1" ht="20.149999999999999" customHeight="1" x14ac:dyDescent="0.35">
      <c r="A27" s="4" t="s">
        <v>161</v>
      </c>
      <c r="B27" s="4" t="s">
        <v>43</v>
      </c>
      <c r="C27" s="5" t="s">
        <v>7</v>
      </c>
      <c r="D27" s="5" t="s">
        <v>243</v>
      </c>
    </row>
    <row r="28" spans="1:4" s="6" customFormat="1" ht="30" customHeight="1" x14ac:dyDescent="0.35">
      <c r="A28" s="4" t="s">
        <v>162</v>
      </c>
      <c r="B28" s="4" t="s">
        <v>44</v>
      </c>
      <c r="C28" s="5" t="s">
        <v>7</v>
      </c>
      <c r="D28" s="5" t="s">
        <v>243</v>
      </c>
    </row>
    <row r="29" spans="1:4" s="6" customFormat="1" ht="33" customHeight="1" x14ac:dyDescent="0.35">
      <c r="A29" s="4" t="s">
        <v>166</v>
      </c>
      <c r="B29" s="3" t="s">
        <v>163</v>
      </c>
      <c r="C29" s="5" t="s">
        <v>5</v>
      </c>
      <c r="D29" s="5"/>
    </row>
    <row r="30" spans="1:4" s="6" customFormat="1" ht="30" customHeight="1" x14ac:dyDescent="0.35">
      <c r="A30" s="4" t="s">
        <v>167</v>
      </c>
      <c r="B30" s="3" t="s">
        <v>164</v>
      </c>
      <c r="C30" s="5" t="s">
        <v>7</v>
      </c>
      <c r="D30" s="5" t="s">
        <v>244</v>
      </c>
    </row>
    <row r="31" spans="1:4" s="6" customFormat="1" ht="21" customHeight="1" x14ac:dyDescent="0.35">
      <c r="A31" s="4" t="s">
        <v>168</v>
      </c>
      <c r="B31" s="3" t="s">
        <v>165</v>
      </c>
      <c r="C31" s="5" t="s">
        <v>7</v>
      </c>
      <c r="D31" s="5" t="s">
        <v>223</v>
      </c>
    </row>
    <row r="32" spans="1:4" s="6" customFormat="1" ht="20.149999999999999" customHeight="1" x14ac:dyDescent="0.35">
      <c r="A32" s="4" t="s">
        <v>169</v>
      </c>
      <c r="B32" s="3" t="s">
        <v>32</v>
      </c>
      <c r="C32" s="5" t="s">
        <v>5</v>
      </c>
      <c r="D32" s="5" t="s">
        <v>223</v>
      </c>
    </row>
    <row r="33" spans="1:4" s="6" customFormat="1" ht="29.25" customHeight="1" x14ac:dyDescent="0.35">
      <c r="A33" s="4" t="s">
        <v>173</v>
      </c>
      <c r="B33" s="3" t="s">
        <v>170</v>
      </c>
      <c r="C33" s="5" t="s">
        <v>5</v>
      </c>
      <c r="D33" s="8" t="s">
        <v>223</v>
      </c>
    </row>
    <row r="34" spans="1:4" s="6" customFormat="1" ht="20.149999999999999" customHeight="1" x14ac:dyDescent="0.35">
      <c r="A34" s="4" t="s">
        <v>174</v>
      </c>
      <c r="B34" s="3" t="s">
        <v>171</v>
      </c>
      <c r="C34" s="5" t="s">
        <v>5</v>
      </c>
      <c r="D34" s="5" t="s">
        <v>223</v>
      </c>
    </row>
    <row r="35" spans="1:4" s="6" customFormat="1" ht="20.149999999999999" customHeight="1" x14ac:dyDescent="0.35">
      <c r="A35" s="4" t="s">
        <v>175</v>
      </c>
      <c r="B35" s="3" t="s">
        <v>172</v>
      </c>
      <c r="C35" s="5" t="s">
        <v>5</v>
      </c>
      <c r="D35" s="33" t="s">
        <v>346</v>
      </c>
    </row>
    <row r="36" spans="1:4" s="6" customFormat="1" ht="20.149999999999999" customHeight="1" x14ac:dyDescent="0.35">
      <c r="A36" s="4" t="s">
        <v>176</v>
      </c>
      <c r="B36" s="3" t="s">
        <v>33</v>
      </c>
      <c r="C36" s="5" t="s">
        <v>5</v>
      </c>
      <c r="D36" s="5"/>
    </row>
    <row r="37" spans="1:4" s="6" customFormat="1" ht="20.25" customHeight="1" x14ac:dyDescent="0.35">
      <c r="A37" s="125" t="s">
        <v>36</v>
      </c>
      <c r="B37" s="125"/>
      <c r="C37" s="125"/>
      <c r="D37" s="125"/>
    </row>
    <row r="38" spans="1:4" s="6" customFormat="1" ht="20.149999999999999" customHeight="1" x14ac:dyDescent="0.35">
      <c r="A38" s="4" t="s">
        <v>177</v>
      </c>
      <c r="B38" s="3" t="s">
        <v>37</v>
      </c>
      <c r="C38" s="13" t="s">
        <v>5</v>
      </c>
      <c r="D38" s="21" t="s">
        <v>246</v>
      </c>
    </row>
    <row r="39" spans="1:4" s="6" customFormat="1" ht="20.149999999999999" customHeight="1" x14ac:dyDescent="0.35">
      <c r="A39" s="4" t="s">
        <v>178</v>
      </c>
      <c r="B39" s="3" t="s">
        <v>38</v>
      </c>
      <c r="C39" s="13" t="s">
        <v>5</v>
      </c>
      <c r="D39" s="11"/>
    </row>
    <row r="40" spans="1:4" s="6" customFormat="1" ht="20.149999999999999" customHeight="1" x14ac:dyDescent="0.35">
      <c r="A40" s="4" t="s">
        <v>179</v>
      </c>
      <c r="B40" s="3" t="s">
        <v>39</v>
      </c>
      <c r="C40" s="13" t="s">
        <v>5</v>
      </c>
      <c r="D40" s="13"/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0" zoomScale="115" zoomScaleNormal="115" workbookViewId="0">
      <selection activeCell="D56" sqref="D56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1.54296875" style="1" customWidth="1"/>
    <col min="5" max="16384" width="9.08984375" style="1"/>
  </cols>
  <sheetData>
    <row r="1" spans="1:4" s="15" customFormat="1" ht="48" customHeight="1" x14ac:dyDescent="0.3">
      <c r="A1" s="129" t="s">
        <v>89</v>
      </c>
      <c r="B1" s="129"/>
      <c r="C1" s="129"/>
      <c r="D1" s="129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17">
        <v>42822</v>
      </c>
    </row>
    <row r="5" spans="1:4" s="6" customFormat="1" ht="20.149999999999999" customHeight="1" x14ac:dyDescent="0.35">
      <c r="A5" s="125" t="s">
        <v>47</v>
      </c>
      <c r="B5" s="125"/>
      <c r="C5" s="125"/>
      <c r="D5" s="125"/>
    </row>
    <row r="6" spans="1:4" s="6" customFormat="1" ht="62.25" customHeight="1" x14ac:dyDescent="0.35">
      <c r="A6" s="4" t="s">
        <v>9</v>
      </c>
      <c r="B6" s="3" t="s">
        <v>48</v>
      </c>
      <c r="C6" s="5" t="s">
        <v>5</v>
      </c>
      <c r="D6" s="33" t="s">
        <v>347</v>
      </c>
    </row>
    <row r="7" spans="1:4" s="6" customFormat="1" ht="20.149999999999999" customHeight="1" x14ac:dyDescent="0.35">
      <c r="A7" s="125" t="s">
        <v>180</v>
      </c>
      <c r="B7" s="125"/>
      <c r="C7" s="125"/>
      <c r="D7" s="125"/>
    </row>
    <row r="8" spans="1:4" s="6" customFormat="1" ht="30.75" customHeight="1" x14ac:dyDescent="0.35">
      <c r="A8" s="4" t="s">
        <v>10</v>
      </c>
      <c r="B8" s="3" t="s">
        <v>181</v>
      </c>
      <c r="C8" s="5" t="s">
        <v>5</v>
      </c>
      <c r="D8" s="5" t="s">
        <v>248</v>
      </c>
    </row>
    <row r="9" spans="1:4" s="6" customFormat="1" ht="37.5" customHeight="1" x14ac:dyDescent="0.35">
      <c r="A9" s="4" t="s">
        <v>11</v>
      </c>
      <c r="B9" s="3" t="s">
        <v>34</v>
      </c>
      <c r="C9" s="5" t="s">
        <v>5</v>
      </c>
      <c r="D9" s="8" t="s">
        <v>249</v>
      </c>
    </row>
    <row r="10" spans="1:4" s="6" customFormat="1" ht="20.149999999999999" customHeight="1" x14ac:dyDescent="0.35">
      <c r="A10" s="125" t="s">
        <v>90</v>
      </c>
      <c r="B10" s="125"/>
      <c r="C10" s="125"/>
      <c r="D10" s="125"/>
    </row>
    <row r="11" spans="1:4" s="6" customFormat="1" ht="20.149999999999999" customHeight="1" x14ac:dyDescent="0.35">
      <c r="A11" s="4" t="s">
        <v>143</v>
      </c>
      <c r="B11" s="3" t="s">
        <v>49</v>
      </c>
      <c r="C11" s="5" t="s">
        <v>5</v>
      </c>
      <c r="D11" s="5"/>
    </row>
    <row r="12" spans="1:4" s="6" customFormat="1" ht="20.149999999999999" customHeight="1" x14ac:dyDescent="0.35">
      <c r="A12" s="128" t="s">
        <v>50</v>
      </c>
      <c r="B12" s="128"/>
      <c r="C12" s="128"/>
      <c r="D12" s="128"/>
    </row>
    <row r="13" spans="1:4" s="6" customFormat="1" ht="52.5" customHeight="1" x14ac:dyDescent="0.35">
      <c r="A13" s="4" t="s">
        <v>144</v>
      </c>
      <c r="B13" s="3" t="s">
        <v>51</v>
      </c>
      <c r="C13" s="5" t="s">
        <v>5</v>
      </c>
      <c r="D13" s="5" t="s">
        <v>251</v>
      </c>
    </row>
    <row r="14" spans="1:4" s="6" customFormat="1" ht="61.5" customHeight="1" x14ac:dyDescent="0.35">
      <c r="A14" s="4" t="s">
        <v>145</v>
      </c>
      <c r="B14" s="3" t="s">
        <v>52</v>
      </c>
      <c r="C14" s="5" t="s">
        <v>5</v>
      </c>
      <c r="D14" s="8" t="s">
        <v>252</v>
      </c>
    </row>
    <row r="15" spans="1:4" s="6" customFormat="1" ht="20.149999999999999" customHeight="1" x14ac:dyDescent="0.35">
      <c r="A15" s="128" t="s">
        <v>53</v>
      </c>
      <c r="B15" s="128"/>
      <c r="C15" s="128"/>
      <c r="D15" s="128"/>
    </row>
    <row r="16" spans="1:4" s="6" customFormat="1" ht="20.149999999999999" customHeight="1" x14ac:dyDescent="0.35">
      <c r="A16" s="4" t="s">
        <v>150</v>
      </c>
      <c r="B16" s="3" t="s">
        <v>54</v>
      </c>
      <c r="C16" s="5" t="s">
        <v>7</v>
      </c>
      <c r="D16" s="5" t="s">
        <v>247</v>
      </c>
    </row>
    <row r="17" spans="1:4" s="6" customFormat="1" ht="20.149999999999999" customHeight="1" x14ac:dyDescent="0.35">
      <c r="A17" s="125" t="s">
        <v>55</v>
      </c>
      <c r="B17" s="125"/>
      <c r="C17" s="125"/>
      <c r="D17" s="125"/>
    </row>
    <row r="18" spans="1:4" s="6" customFormat="1" ht="20.149999999999999" customHeight="1" x14ac:dyDescent="0.35">
      <c r="A18" s="4" t="s">
        <v>151</v>
      </c>
      <c r="B18" s="3" t="s">
        <v>56</v>
      </c>
      <c r="C18" s="5" t="s">
        <v>5</v>
      </c>
      <c r="D18" s="5"/>
    </row>
    <row r="19" spans="1:4" s="6" customFormat="1" ht="20.149999999999999" customHeight="1" x14ac:dyDescent="0.35">
      <c r="A19" s="4" t="s">
        <v>152</v>
      </c>
      <c r="B19" s="3" t="s">
        <v>57</v>
      </c>
      <c r="C19" s="8" t="s">
        <v>6</v>
      </c>
      <c r="D19" s="5">
        <v>2</v>
      </c>
    </row>
    <row r="20" spans="1:4" s="6" customFormat="1" ht="20.149999999999999" customHeight="1" x14ac:dyDescent="0.35">
      <c r="A20" s="125" t="s">
        <v>91</v>
      </c>
      <c r="B20" s="125"/>
      <c r="C20" s="125"/>
      <c r="D20" s="125"/>
    </row>
    <row r="21" spans="1:4" s="6" customFormat="1" ht="20.149999999999999" customHeight="1" x14ac:dyDescent="0.35">
      <c r="A21" s="4">
        <v>11</v>
      </c>
      <c r="B21" s="7" t="s">
        <v>58</v>
      </c>
      <c r="C21" s="31" t="s">
        <v>5</v>
      </c>
      <c r="D21" s="31">
        <v>2</v>
      </c>
    </row>
    <row r="22" spans="1:4" s="6" customFormat="1" ht="20.149999999999999" customHeight="1" x14ac:dyDescent="0.35">
      <c r="A22" s="4"/>
      <c r="B22" s="3" t="s">
        <v>59</v>
      </c>
      <c r="C22" s="31" t="s">
        <v>5</v>
      </c>
      <c r="D22" s="8" t="s">
        <v>332</v>
      </c>
    </row>
    <row r="23" spans="1:4" s="6" customFormat="1" ht="20.149999999999999" customHeight="1" x14ac:dyDescent="0.35">
      <c r="A23" s="4"/>
      <c r="B23" s="7" t="s">
        <v>60</v>
      </c>
      <c r="C23" s="31" t="s">
        <v>5</v>
      </c>
      <c r="D23" s="31">
        <v>2009</v>
      </c>
    </row>
    <row r="24" spans="1:4" s="6" customFormat="1" ht="20.149999999999999" customHeight="1" x14ac:dyDescent="0.35">
      <c r="A24" s="128" t="s">
        <v>61</v>
      </c>
      <c r="B24" s="128"/>
      <c r="C24" s="128"/>
      <c r="D24" s="128"/>
    </row>
    <row r="25" spans="1:4" s="6" customFormat="1" ht="20.149999999999999" customHeight="1" x14ac:dyDescent="0.35">
      <c r="A25" s="4">
        <v>12</v>
      </c>
      <c r="B25" s="7" t="s">
        <v>62</v>
      </c>
      <c r="C25" s="31" t="s">
        <v>5</v>
      </c>
      <c r="D25" s="31" t="s">
        <v>265</v>
      </c>
    </row>
    <row r="26" spans="1:4" s="6" customFormat="1" ht="20.149999999999999" customHeight="1" x14ac:dyDescent="0.35">
      <c r="A26" s="4"/>
      <c r="B26" s="7" t="s">
        <v>63</v>
      </c>
      <c r="C26" s="31" t="s">
        <v>5</v>
      </c>
      <c r="D26" s="31" t="s">
        <v>333</v>
      </c>
    </row>
    <row r="27" spans="1:4" s="6" customFormat="1" ht="20.149999999999999" customHeight="1" x14ac:dyDescent="0.35">
      <c r="A27" s="4"/>
      <c r="B27" s="3" t="s">
        <v>64</v>
      </c>
      <c r="C27" s="31" t="s">
        <v>5</v>
      </c>
      <c r="D27" s="8" t="s">
        <v>334</v>
      </c>
    </row>
    <row r="28" spans="1:4" s="6" customFormat="1" ht="20.149999999999999" customHeight="1" x14ac:dyDescent="0.35">
      <c r="A28" s="4"/>
      <c r="B28" s="3" t="s">
        <v>65</v>
      </c>
      <c r="C28" s="31" t="s">
        <v>5</v>
      </c>
      <c r="D28" s="8" t="s">
        <v>322</v>
      </c>
    </row>
    <row r="29" spans="1:4" s="6" customFormat="1" ht="20.149999999999999" customHeight="1" x14ac:dyDescent="0.35">
      <c r="A29" s="4"/>
      <c r="B29" s="3" t="s">
        <v>66</v>
      </c>
      <c r="C29" s="31" t="s">
        <v>5</v>
      </c>
      <c r="D29" s="17">
        <v>39636</v>
      </c>
    </row>
    <row r="30" spans="1:4" s="6" customFormat="1" ht="20.149999999999999" customHeight="1" x14ac:dyDescent="0.35">
      <c r="A30" s="4"/>
      <c r="B30" s="3" t="s">
        <v>67</v>
      </c>
      <c r="C30" s="31" t="s">
        <v>5</v>
      </c>
      <c r="D30" s="17">
        <v>44384</v>
      </c>
    </row>
    <row r="31" spans="1:4" ht="31" x14ac:dyDescent="0.35">
      <c r="A31" s="4">
        <v>13</v>
      </c>
      <c r="B31" s="7" t="s">
        <v>62</v>
      </c>
      <c r="C31" s="31" t="s">
        <v>5</v>
      </c>
      <c r="D31" s="31" t="s">
        <v>258</v>
      </c>
    </row>
    <row r="32" spans="1:4" x14ac:dyDescent="0.35">
      <c r="A32" s="4"/>
      <c r="B32" s="7" t="s">
        <v>63</v>
      </c>
      <c r="C32" s="31" t="s">
        <v>5</v>
      </c>
      <c r="D32" s="31" t="s">
        <v>333</v>
      </c>
    </row>
    <row r="33" spans="1:4" x14ac:dyDescent="0.35">
      <c r="A33" s="4"/>
      <c r="B33" s="3" t="s">
        <v>64</v>
      </c>
      <c r="C33" s="31" t="s">
        <v>5</v>
      </c>
      <c r="D33" s="8" t="s">
        <v>335</v>
      </c>
    </row>
    <row r="34" spans="1:4" x14ac:dyDescent="0.35">
      <c r="A34" s="4"/>
      <c r="B34" s="3" t="s">
        <v>65</v>
      </c>
      <c r="C34" s="31" t="s">
        <v>5</v>
      </c>
      <c r="D34" s="8" t="s">
        <v>259</v>
      </c>
    </row>
    <row r="35" spans="1:4" x14ac:dyDescent="0.35">
      <c r="A35" s="4"/>
      <c r="B35" s="3" t="s">
        <v>66</v>
      </c>
      <c r="C35" s="31" t="s">
        <v>5</v>
      </c>
      <c r="D35" s="17">
        <v>39707</v>
      </c>
    </row>
    <row r="36" spans="1:4" x14ac:dyDescent="0.35">
      <c r="A36" s="4"/>
      <c r="B36" s="3" t="s">
        <v>67</v>
      </c>
      <c r="C36" s="31" t="s">
        <v>5</v>
      </c>
      <c r="D36" s="17">
        <v>44373</v>
      </c>
    </row>
    <row r="37" spans="1:4" ht="31" x14ac:dyDescent="0.35">
      <c r="A37" s="4">
        <v>14</v>
      </c>
      <c r="B37" s="7" t="s">
        <v>62</v>
      </c>
      <c r="C37" s="31" t="s">
        <v>5</v>
      </c>
      <c r="D37" s="31" t="s">
        <v>258</v>
      </c>
    </row>
    <row r="38" spans="1:4" x14ac:dyDescent="0.35">
      <c r="A38" s="4"/>
      <c r="B38" s="7" t="s">
        <v>63</v>
      </c>
      <c r="C38" s="31" t="s">
        <v>5</v>
      </c>
      <c r="D38" s="31" t="s">
        <v>333</v>
      </c>
    </row>
    <row r="39" spans="1:4" x14ac:dyDescent="0.35">
      <c r="A39" s="4"/>
      <c r="B39" s="3" t="s">
        <v>64</v>
      </c>
      <c r="C39" s="31" t="s">
        <v>5</v>
      </c>
      <c r="D39" s="8" t="s">
        <v>335</v>
      </c>
    </row>
    <row r="40" spans="1:4" x14ac:dyDescent="0.35">
      <c r="A40" s="4"/>
      <c r="B40" s="3" t="s">
        <v>65</v>
      </c>
      <c r="C40" s="31" t="s">
        <v>5</v>
      </c>
      <c r="D40" s="8" t="s">
        <v>259</v>
      </c>
    </row>
    <row r="41" spans="1:4" x14ac:dyDescent="0.35">
      <c r="A41" s="4"/>
      <c r="B41" s="3" t="s">
        <v>66</v>
      </c>
      <c r="C41" s="31" t="s">
        <v>5</v>
      </c>
      <c r="D41" s="17">
        <v>39518</v>
      </c>
    </row>
    <row r="42" spans="1:4" x14ac:dyDescent="0.35">
      <c r="A42" s="4"/>
      <c r="B42" s="3" t="s">
        <v>67</v>
      </c>
      <c r="C42" s="31" t="s">
        <v>5</v>
      </c>
      <c r="D42" s="17">
        <v>44327</v>
      </c>
    </row>
    <row r="43" spans="1:4" ht="31" x14ac:dyDescent="0.35">
      <c r="A43" s="4">
        <v>15</v>
      </c>
      <c r="B43" s="7" t="s">
        <v>62</v>
      </c>
      <c r="C43" s="31" t="s">
        <v>5</v>
      </c>
      <c r="D43" s="31" t="s">
        <v>261</v>
      </c>
    </row>
    <row r="44" spans="1:4" x14ac:dyDescent="0.35">
      <c r="A44" s="4"/>
      <c r="B44" s="7" t="s">
        <v>63</v>
      </c>
      <c r="C44" s="31" t="s">
        <v>5</v>
      </c>
      <c r="D44" s="31" t="s">
        <v>333</v>
      </c>
    </row>
    <row r="45" spans="1:4" x14ac:dyDescent="0.35">
      <c r="A45" s="4"/>
      <c r="B45" s="3" t="s">
        <v>64</v>
      </c>
      <c r="C45" s="31" t="s">
        <v>5</v>
      </c>
      <c r="D45" s="8" t="s">
        <v>335</v>
      </c>
    </row>
    <row r="46" spans="1:4" x14ac:dyDescent="0.35">
      <c r="A46" s="4"/>
      <c r="B46" s="3" t="s">
        <v>65</v>
      </c>
      <c r="C46" s="31" t="s">
        <v>5</v>
      </c>
      <c r="D46" s="8" t="s">
        <v>259</v>
      </c>
    </row>
    <row r="47" spans="1:4" x14ac:dyDescent="0.35">
      <c r="A47" s="4"/>
      <c r="B47" s="3" t="s">
        <v>66</v>
      </c>
      <c r="C47" s="31" t="s">
        <v>5</v>
      </c>
      <c r="D47" s="17">
        <v>39636</v>
      </c>
    </row>
    <row r="48" spans="1:4" x14ac:dyDescent="0.35">
      <c r="A48" s="4"/>
      <c r="B48" s="3" t="s">
        <v>67</v>
      </c>
      <c r="C48" s="31" t="s">
        <v>5</v>
      </c>
      <c r="D48" s="17">
        <v>44415</v>
      </c>
    </row>
    <row r="49" spans="1:4" x14ac:dyDescent="0.35">
      <c r="A49" s="4">
        <v>16</v>
      </c>
      <c r="B49" s="7" t="s">
        <v>62</v>
      </c>
      <c r="C49" s="31" t="s">
        <v>5</v>
      </c>
      <c r="D49" s="31" t="s">
        <v>336</v>
      </c>
    </row>
    <row r="50" spans="1:4" x14ac:dyDescent="0.35">
      <c r="A50" s="4"/>
      <c r="B50" s="7" t="s">
        <v>63</v>
      </c>
      <c r="C50" s="31" t="s">
        <v>5</v>
      </c>
      <c r="D50" s="31" t="s">
        <v>333</v>
      </c>
    </row>
    <row r="51" spans="1:4" x14ac:dyDescent="0.35">
      <c r="A51" s="4"/>
      <c r="B51" s="3" t="s">
        <v>64</v>
      </c>
      <c r="C51" s="31" t="s">
        <v>5</v>
      </c>
      <c r="D51" s="8" t="s">
        <v>335</v>
      </c>
    </row>
    <row r="52" spans="1:4" x14ac:dyDescent="0.35">
      <c r="A52" s="4"/>
      <c r="B52" s="3" t="s">
        <v>65</v>
      </c>
      <c r="C52" s="31" t="s">
        <v>5</v>
      </c>
      <c r="D52" s="8" t="s">
        <v>337</v>
      </c>
    </row>
    <row r="53" spans="1:4" x14ac:dyDescent="0.35">
      <c r="A53" s="4"/>
      <c r="B53" s="3" t="s">
        <v>66</v>
      </c>
      <c r="C53" s="31" t="s">
        <v>5</v>
      </c>
      <c r="D53" s="17">
        <v>39700</v>
      </c>
    </row>
    <row r="54" spans="1:4" x14ac:dyDescent="0.35">
      <c r="A54" s="4"/>
      <c r="B54" s="3" t="s">
        <v>67</v>
      </c>
      <c r="C54" s="31" t="s">
        <v>5</v>
      </c>
      <c r="D54" s="17">
        <v>44448</v>
      </c>
    </row>
    <row r="55" spans="1:4" x14ac:dyDescent="0.35">
      <c r="A55" s="128" t="s">
        <v>68</v>
      </c>
      <c r="B55" s="128"/>
      <c r="C55" s="128"/>
      <c r="D55" s="128"/>
    </row>
    <row r="56" spans="1:4" x14ac:dyDescent="0.35">
      <c r="A56" s="4">
        <v>18</v>
      </c>
      <c r="B56" s="7" t="s">
        <v>69</v>
      </c>
      <c r="C56" s="31" t="s">
        <v>5</v>
      </c>
      <c r="D56" s="31" t="s">
        <v>338</v>
      </c>
    </row>
    <row r="57" spans="1:4" x14ac:dyDescent="0.35">
      <c r="A57" s="4">
        <v>19</v>
      </c>
      <c r="B57" s="7" t="s">
        <v>70</v>
      </c>
      <c r="C57" s="8" t="s">
        <v>6</v>
      </c>
      <c r="D57" s="31">
        <v>1</v>
      </c>
    </row>
    <row r="58" spans="1:4" x14ac:dyDescent="0.35">
      <c r="A58" s="128" t="s">
        <v>71</v>
      </c>
      <c r="B58" s="128"/>
      <c r="C58" s="128"/>
      <c r="D58" s="128"/>
    </row>
    <row r="59" spans="1:4" x14ac:dyDescent="0.35">
      <c r="A59" s="4">
        <v>20</v>
      </c>
      <c r="B59" s="3" t="s">
        <v>72</v>
      </c>
      <c r="C59" s="31" t="s">
        <v>5</v>
      </c>
      <c r="D59" s="31" t="s">
        <v>338</v>
      </c>
    </row>
    <row r="60" spans="1:4" x14ac:dyDescent="0.35">
      <c r="A60" s="128" t="s">
        <v>73</v>
      </c>
      <c r="B60" s="128"/>
      <c r="C60" s="128"/>
      <c r="D60" s="128"/>
    </row>
    <row r="61" spans="1:4" ht="31" x14ac:dyDescent="0.35">
      <c r="A61" s="4">
        <v>21</v>
      </c>
      <c r="B61" s="7" t="s">
        <v>74</v>
      </c>
      <c r="C61" s="31" t="s">
        <v>5</v>
      </c>
      <c r="D61" s="8" t="s">
        <v>339</v>
      </c>
    </row>
    <row r="62" spans="1:4" x14ac:dyDescent="0.35">
      <c r="A62" s="128" t="s">
        <v>75</v>
      </c>
      <c r="B62" s="128"/>
      <c r="C62" s="128"/>
      <c r="D62" s="128"/>
    </row>
    <row r="63" spans="1:4" x14ac:dyDescent="0.35">
      <c r="A63" s="4">
        <v>22</v>
      </c>
      <c r="B63" s="7" t="s">
        <v>76</v>
      </c>
      <c r="C63" s="31" t="s">
        <v>5</v>
      </c>
      <c r="D63" s="8" t="s">
        <v>338</v>
      </c>
    </row>
    <row r="64" spans="1:4" x14ac:dyDescent="0.35">
      <c r="A64" s="125" t="s">
        <v>77</v>
      </c>
      <c r="B64" s="125"/>
      <c r="C64" s="125"/>
      <c r="D64" s="125"/>
    </row>
    <row r="65" spans="1:4" x14ac:dyDescent="0.35">
      <c r="A65" s="4">
        <v>23</v>
      </c>
      <c r="B65" s="7" t="s">
        <v>78</v>
      </c>
      <c r="C65" s="31" t="s">
        <v>5</v>
      </c>
      <c r="D65" s="31" t="s">
        <v>340</v>
      </c>
    </row>
    <row r="66" spans="1:4" x14ac:dyDescent="0.35">
      <c r="A66" s="4">
        <v>24</v>
      </c>
      <c r="B66" s="7" t="s">
        <v>79</v>
      </c>
      <c r="C66" s="31" t="s">
        <v>35</v>
      </c>
      <c r="D66" s="31" t="s">
        <v>223</v>
      </c>
    </row>
    <row r="67" spans="1:4" x14ac:dyDescent="0.35">
      <c r="A67" s="128" t="s">
        <v>80</v>
      </c>
      <c r="B67" s="128"/>
      <c r="C67" s="128"/>
      <c r="D67" s="128"/>
    </row>
    <row r="68" spans="1:4" x14ac:dyDescent="0.35">
      <c r="A68" s="4">
        <v>25</v>
      </c>
      <c r="B68" s="7" t="s">
        <v>81</v>
      </c>
      <c r="C68" s="31" t="s">
        <v>5</v>
      </c>
      <c r="D68" s="31" t="s">
        <v>223</v>
      </c>
    </row>
    <row r="69" spans="1:4" x14ac:dyDescent="0.35">
      <c r="A69" s="128" t="s">
        <v>82</v>
      </c>
      <c r="B69" s="128"/>
      <c r="C69" s="128"/>
      <c r="D69" s="128"/>
    </row>
    <row r="70" spans="1:4" x14ac:dyDescent="0.35">
      <c r="A70" s="4">
        <v>28</v>
      </c>
      <c r="B70" s="3" t="s">
        <v>83</v>
      </c>
      <c r="C70" s="31" t="s">
        <v>5</v>
      </c>
      <c r="D70" s="31" t="s">
        <v>341</v>
      </c>
    </row>
    <row r="71" spans="1:4" x14ac:dyDescent="0.35">
      <c r="A71" s="128" t="s">
        <v>84</v>
      </c>
      <c r="B71" s="128"/>
      <c r="C71" s="128"/>
      <c r="D71" s="128"/>
    </row>
    <row r="72" spans="1:4" x14ac:dyDescent="0.35">
      <c r="A72" s="4">
        <v>26</v>
      </c>
      <c r="B72" s="3" t="s">
        <v>85</v>
      </c>
      <c r="C72" s="31" t="s">
        <v>5</v>
      </c>
      <c r="D72" s="7" t="s">
        <v>342</v>
      </c>
    </row>
    <row r="73" spans="1:4" x14ac:dyDescent="0.35">
      <c r="A73" s="128" t="s">
        <v>86</v>
      </c>
      <c r="B73" s="128"/>
      <c r="C73" s="128"/>
      <c r="D73" s="128"/>
    </row>
    <row r="74" spans="1:4" ht="31" x14ac:dyDescent="0.35">
      <c r="A74" s="4">
        <v>27</v>
      </c>
      <c r="B74" s="3" t="s">
        <v>87</v>
      </c>
      <c r="C74" s="31" t="s">
        <v>5</v>
      </c>
      <c r="D74" s="8" t="s">
        <v>343</v>
      </c>
    </row>
    <row r="75" spans="1:4" x14ac:dyDescent="0.35">
      <c r="A75" s="125" t="s">
        <v>92</v>
      </c>
      <c r="B75" s="125"/>
      <c r="C75" s="125"/>
      <c r="D75" s="125"/>
    </row>
    <row r="76" spans="1:4" x14ac:dyDescent="0.35">
      <c r="A76" s="4">
        <v>28</v>
      </c>
      <c r="B76" s="3" t="s">
        <v>88</v>
      </c>
      <c r="C76" s="31" t="s">
        <v>5</v>
      </c>
      <c r="D76" s="8" t="s">
        <v>223</v>
      </c>
    </row>
  </sheetData>
  <mergeCells count="19">
    <mergeCell ref="A20:D20"/>
    <mergeCell ref="A24:D24"/>
    <mergeCell ref="A17:D17"/>
    <mergeCell ref="A7:D7"/>
    <mergeCell ref="A1:D1"/>
    <mergeCell ref="A5:D5"/>
    <mergeCell ref="A10:D10"/>
    <mergeCell ref="A12:D12"/>
    <mergeCell ref="A15:D15"/>
    <mergeCell ref="A55:D55"/>
    <mergeCell ref="A58:D58"/>
    <mergeCell ref="A60:D60"/>
    <mergeCell ref="A62:D62"/>
    <mergeCell ref="A64:D64"/>
    <mergeCell ref="A67:D67"/>
    <mergeCell ref="A69:D69"/>
    <mergeCell ref="A71:D71"/>
    <mergeCell ref="A73:D73"/>
    <mergeCell ref="A75:D7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view="pageBreakPreview" topLeftCell="A25" zoomScaleNormal="100" zoomScaleSheetLayoutView="100" workbookViewId="0">
      <selection activeCell="A21" sqref="A21:D37"/>
    </sheetView>
  </sheetViews>
  <sheetFormatPr defaultColWidth="9.08984375" defaultRowHeight="15.5" x14ac:dyDescent="0.35"/>
  <cols>
    <col min="1" max="1" width="5.90625" style="1" customWidth="1"/>
    <col min="2" max="2" width="48.08984375" style="1" customWidth="1"/>
    <col min="3" max="3" width="9.08984375" style="1"/>
    <col min="4" max="4" width="34.6328125" style="1" customWidth="1"/>
    <col min="5" max="16384" width="9.08984375" style="1"/>
  </cols>
  <sheetData>
    <row r="1" spans="1:4" ht="64.5" customHeight="1" x14ac:dyDescent="0.35">
      <c r="A1" s="126" t="s">
        <v>96</v>
      </c>
      <c r="B1" s="126"/>
      <c r="C1" s="126"/>
      <c r="D1" s="126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5" customHeight="1" thickBot="1" x14ac:dyDescent="0.4">
      <c r="A4" s="4" t="s">
        <v>8</v>
      </c>
      <c r="B4" s="12" t="s">
        <v>4</v>
      </c>
      <c r="C4" s="5" t="s">
        <v>5</v>
      </c>
      <c r="D4" s="17">
        <v>42822</v>
      </c>
    </row>
    <row r="5" spans="1:4" s="6" customFormat="1" ht="27" customHeight="1" thickBot="1" x14ac:dyDescent="0.3">
      <c r="A5" s="4" t="s">
        <v>140</v>
      </c>
      <c r="B5" s="3" t="s">
        <v>93</v>
      </c>
      <c r="C5" s="5" t="s">
        <v>5</v>
      </c>
      <c r="D5" s="20" t="s">
        <v>224</v>
      </c>
    </row>
    <row r="6" spans="1:4" s="6" customFormat="1" ht="27.75" customHeight="1" thickBot="1" x14ac:dyDescent="0.3">
      <c r="A6" s="4" t="s">
        <v>141</v>
      </c>
      <c r="B6" s="7" t="s">
        <v>65</v>
      </c>
      <c r="C6" s="5" t="s">
        <v>5</v>
      </c>
      <c r="D6" s="20" t="s">
        <v>349</v>
      </c>
    </row>
    <row r="7" spans="1:4" s="6" customFormat="1" ht="20.149999999999999" customHeight="1" x14ac:dyDescent="0.35">
      <c r="A7" s="4" t="s">
        <v>142</v>
      </c>
      <c r="B7" s="7" t="s">
        <v>94</v>
      </c>
      <c r="C7" s="5" t="s">
        <v>19</v>
      </c>
      <c r="D7" s="5">
        <v>1.45</v>
      </c>
    </row>
    <row r="8" spans="1:4" s="6" customFormat="1" ht="20.149999999999999" customHeight="1" x14ac:dyDescent="0.35">
      <c r="A8" s="4" t="s">
        <v>143</v>
      </c>
      <c r="B8" s="3" t="s">
        <v>182</v>
      </c>
      <c r="C8" s="5" t="s">
        <v>5</v>
      </c>
      <c r="D8" s="17">
        <v>42552</v>
      </c>
    </row>
    <row r="9" spans="1:4" s="6" customFormat="1" ht="34.5" customHeight="1" x14ac:dyDescent="0.35">
      <c r="A9" s="4" t="s">
        <v>144</v>
      </c>
      <c r="B9" s="3" t="s">
        <v>183</v>
      </c>
      <c r="C9" s="5" t="s">
        <v>5</v>
      </c>
      <c r="D9" s="33" t="s">
        <v>348</v>
      </c>
    </row>
    <row r="10" spans="1:4" s="6" customFormat="1" ht="20.149999999999999" customHeight="1" x14ac:dyDescent="0.35">
      <c r="A10" s="4" t="s">
        <v>145</v>
      </c>
      <c r="B10" s="3" t="s">
        <v>184</v>
      </c>
      <c r="C10" s="5" t="s">
        <v>5</v>
      </c>
      <c r="D10" s="34" t="s">
        <v>227</v>
      </c>
    </row>
    <row r="11" spans="1:4" s="6" customFormat="1" ht="20.149999999999999" customHeight="1" x14ac:dyDescent="0.35">
      <c r="A11" s="4" t="s">
        <v>150</v>
      </c>
      <c r="B11" s="3" t="s">
        <v>95</v>
      </c>
      <c r="C11" s="5" t="s">
        <v>5</v>
      </c>
      <c r="D11" s="5" t="s">
        <v>228</v>
      </c>
    </row>
    <row r="12" spans="1:4" s="6" customFormat="1" ht="30" x14ac:dyDescent="0.3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1" thickBot="1" x14ac:dyDescent="0.4">
      <c r="A13" s="4" t="s">
        <v>8</v>
      </c>
      <c r="B13" s="18" t="s">
        <v>4</v>
      </c>
      <c r="C13" s="5" t="s">
        <v>5</v>
      </c>
      <c r="D13" s="17">
        <v>42822</v>
      </c>
    </row>
    <row r="14" spans="1:4" s="6" customFormat="1" ht="16" thickBot="1" x14ac:dyDescent="0.3">
      <c r="A14" s="4" t="s">
        <v>140</v>
      </c>
      <c r="B14" s="3" t="s">
        <v>93</v>
      </c>
      <c r="C14" s="5" t="s">
        <v>5</v>
      </c>
      <c r="D14" s="19" t="s">
        <v>229</v>
      </c>
    </row>
    <row r="15" spans="1:4" ht="16" thickBot="1" x14ac:dyDescent="0.4">
      <c r="A15" s="4" t="s">
        <v>141</v>
      </c>
      <c r="B15" s="7" t="s">
        <v>65</v>
      </c>
      <c r="C15" s="5" t="s">
        <v>5</v>
      </c>
      <c r="D15" s="20" t="s">
        <v>225</v>
      </c>
    </row>
    <row r="16" spans="1:4" x14ac:dyDescent="0.35">
      <c r="A16" s="4" t="s">
        <v>142</v>
      </c>
      <c r="B16" s="7" t="s">
        <v>94</v>
      </c>
      <c r="C16" s="5" t="s">
        <v>19</v>
      </c>
      <c r="D16" s="5">
        <v>1.52</v>
      </c>
    </row>
    <row r="17" spans="1:4" ht="31" x14ac:dyDescent="0.35">
      <c r="A17" s="4" t="s">
        <v>143</v>
      </c>
      <c r="B17" s="3" t="s">
        <v>182</v>
      </c>
      <c r="C17" s="5" t="s">
        <v>5</v>
      </c>
      <c r="D17" s="17">
        <v>42552</v>
      </c>
    </row>
    <row r="18" spans="1:4" ht="31" x14ac:dyDescent="0.35">
      <c r="A18" s="4" t="s">
        <v>144</v>
      </c>
      <c r="B18" s="3" t="s">
        <v>183</v>
      </c>
      <c r="C18" s="5" t="s">
        <v>5</v>
      </c>
      <c r="D18" s="33" t="s">
        <v>348</v>
      </c>
    </row>
    <row r="19" spans="1:4" x14ac:dyDescent="0.35">
      <c r="A19" s="4" t="s">
        <v>145</v>
      </c>
      <c r="B19" s="3" t="s">
        <v>184</v>
      </c>
      <c r="C19" s="5" t="s">
        <v>5</v>
      </c>
      <c r="D19" s="5" t="s">
        <v>227</v>
      </c>
    </row>
    <row r="20" spans="1:4" x14ac:dyDescent="0.35">
      <c r="A20" s="4" t="s">
        <v>150</v>
      </c>
      <c r="B20" s="3" t="s">
        <v>95</v>
      </c>
      <c r="C20" s="5" t="s">
        <v>5</v>
      </c>
      <c r="D20" s="5" t="s">
        <v>228</v>
      </c>
    </row>
    <row r="21" spans="1:4" ht="30" x14ac:dyDescent="0.35">
      <c r="A21" s="2" t="s">
        <v>0</v>
      </c>
      <c r="B21" s="2" t="s">
        <v>1</v>
      </c>
      <c r="C21" s="2" t="s">
        <v>2</v>
      </c>
      <c r="D21" s="2" t="s">
        <v>3</v>
      </c>
    </row>
    <row r="22" spans="1:4" ht="42.75" customHeight="1" thickBot="1" x14ac:dyDescent="0.4">
      <c r="A22" s="38" t="s">
        <v>8</v>
      </c>
      <c r="B22" s="32" t="s">
        <v>4</v>
      </c>
      <c r="C22" s="33" t="s">
        <v>5</v>
      </c>
      <c r="D22" s="17">
        <v>42822</v>
      </c>
    </row>
    <row r="23" spans="1:4" ht="16" thickBot="1" x14ac:dyDescent="0.4">
      <c r="A23" s="38" t="s">
        <v>140</v>
      </c>
      <c r="B23" s="3" t="s">
        <v>93</v>
      </c>
      <c r="C23" s="33" t="s">
        <v>5</v>
      </c>
      <c r="D23" s="39" t="s">
        <v>350</v>
      </c>
    </row>
    <row r="24" spans="1:4" ht="24.5" thickBot="1" x14ac:dyDescent="0.4">
      <c r="A24" s="38" t="s">
        <v>141</v>
      </c>
      <c r="B24" s="7" t="s">
        <v>65</v>
      </c>
      <c r="C24" s="33" t="s">
        <v>5</v>
      </c>
      <c r="D24" s="20" t="s">
        <v>349</v>
      </c>
    </row>
    <row r="25" spans="1:4" x14ac:dyDescent="0.35">
      <c r="A25" s="38" t="s">
        <v>142</v>
      </c>
      <c r="B25" s="7" t="s">
        <v>94</v>
      </c>
      <c r="C25" s="33" t="s">
        <v>19</v>
      </c>
      <c r="D25" s="40">
        <v>6.83</v>
      </c>
    </row>
    <row r="26" spans="1:4" ht="31" x14ac:dyDescent="0.35">
      <c r="A26" s="38" t="s">
        <v>143</v>
      </c>
      <c r="B26" s="3" t="s">
        <v>182</v>
      </c>
      <c r="C26" s="33" t="s">
        <v>5</v>
      </c>
      <c r="D26" s="17">
        <v>42552</v>
      </c>
    </row>
    <row r="27" spans="1:4" ht="31" x14ac:dyDescent="0.35">
      <c r="A27" s="38" t="s">
        <v>144</v>
      </c>
      <c r="B27" s="3" t="s">
        <v>183</v>
      </c>
      <c r="C27" s="33" t="s">
        <v>5</v>
      </c>
      <c r="D27" s="33" t="s">
        <v>348</v>
      </c>
    </row>
    <row r="28" spans="1:4" x14ac:dyDescent="0.35">
      <c r="A28" s="38" t="s">
        <v>145</v>
      </c>
      <c r="B28" s="3" t="s">
        <v>184</v>
      </c>
      <c r="C28" s="33" t="s">
        <v>5</v>
      </c>
      <c r="D28" s="34" t="s">
        <v>227</v>
      </c>
    </row>
    <row r="29" spans="1:4" ht="16" thickBot="1" x14ac:dyDescent="0.4">
      <c r="A29" s="41" t="s">
        <v>150</v>
      </c>
      <c r="B29" s="42" t="s">
        <v>95</v>
      </c>
      <c r="C29" s="43" t="s">
        <v>5</v>
      </c>
      <c r="D29" s="44" t="s">
        <v>228</v>
      </c>
    </row>
    <row r="30" spans="1:4" ht="30" x14ac:dyDescent="0.35">
      <c r="A30" s="35" t="s">
        <v>351</v>
      </c>
      <c r="B30" s="36" t="s">
        <v>1</v>
      </c>
      <c r="C30" s="36" t="s">
        <v>2</v>
      </c>
      <c r="D30" s="37" t="s">
        <v>3</v>
      </c>
    </row>
    <row r="31" spans="1:4" ht="16" thickBot="1" x14ac:dyDescent="0.4">
      <c r="A31" s="38" t="s">
        <v>354</v>
      </c>
      <c r="B31" s="32" t="s">
        <v>4</v>
      </c>
      <c r="C31" s="33" t="s">
        <v>5</v>
      </c>
      <c r="D31" s="17">
        <v>42822</v>
      </c>
    </row>
    <row r="32" spans="1:4" ht="35" thickBot="1" x14ac:dyDescent="0.4">
      <c r="A32" s="38">
        <v>1</v>
      </c>
      <c r="B32" s="3" t="s">
        <v>93</v>
      </c>
      <c r="C32" s="33" t="s">
        <v>5</v>
      </c>
      <c r="D32" s="39" t="s">
        <v>352</v>
      </c>
    </row>
    <row r="33" spans="1:4" ht="24.5" thickBot="1" x14ac:dyDescent="0.4">
      <c r="A33" s="38">
        <v>2</v>
      </c>
      <c r="B33" s="7" t="s">
        <v>65</v>
      </c>
      <c r="C33" s="33" t="s">
        <v>5</v>
      </c>
      <c r="D33" s="20" t="s">
        <v>349</v>
      </c>
    </row>
    <row r="34" spans="1:4" x14ac:dyDescent="0.35">
      <c r="A34" s="38">
        <v>3</v>
      </c>
      <c r="B34" s="7" t="s">
        <v>94</v>
      </c>
      <c r="C34" s="33" t="s">
        <v>19</v>
      </c>
      <c r="D34" s="40">
        <v>5.84</v>
      </c>
    </row>
    <row r="35" spans="1:4" ht="31" x14ac:dyDescent="0.35">
      <c r="A35" s="38">
        <v>4</v>
      </c>
      <c r="B35" s="3" t="s">
        <v>182</v>
      </c>
      <c r="C35" s="33" t="s">
        <v>5</v>
      </c>
      <c r="D35" s="17">
        <v>42552</v>
      </c>
    </row>
    <row r="36" spans="1:4" ht="31" x14ac:dyDescent="0.35">
      <c r="A36" s="38">
        <v>5</v>
      </c>
      <c r="B36" s="3" t="s">
        <v>183</v>
      </c>
      <c r="C36" s="33" t="s">
        <v>5</v>
      </c>
      <c r="D36" s="33" t="s">
        <v>348</v>
      </c>
    </row>
    <row r="37" spans="1:4" x14ac:dyDescent="0.35">
      <c r="A37" s="38">
        <v>6</v>
      </c>
      <c r="B37" s="3" t="s">
        <v>184</v>
      </c>
      <c r="C37" s="33" t="s">
        <v>5</v>
      </c>
      <c r="D37" s="34" t="s">
        <v>227</v>
      </c>
    </row>
    <row r="38" spans="1:4" ht="16" thickBot="1" x14ac:dyDescent="0.4">
      <c r="A38" s="38">
        <v>7</v>
      </c>
      <c r="B38" s="42" t="s">
        <v>95</v>
      </c>
      <c r="C38" s="43" t="s">
        <v>5</v>
      </c>
      <c r="D38" s="44" t="s">
        <v>228</v>
      </c>
    </row>
    <row r="39" spans="1:4" ht="31" thickBot="1" x14ac:dyDescent="0.4">
      <c r="A39" s="4" t="s">
        <v>8</v>
      </c>
      <c r="B39" s="18" t="s">
        <v>4</v>
      </c>
      <c r="C39" s="5" t="s">
        <v>5</v>
      </c>
      <c r="D39" s="17">
        <v>42822</v>
      </c>
    </row>
    <row r="40" spans="1:4" ht="16" thickBot="1" x14ac:dyDescent="0.4">
      <c r="A40" s="4" t="s">
        <v>140</v>
      </c>
      <c r="B40" s="3" t="s">
        <v>93</v>
      </c>
      <c r="C40" s="5" t="s">
        <v>5</v>
      </c>
      <c r="D40" s="19" t="s">
        <v>353</v>
      </c>
    </row>
    <row r="41" spans="1:4" ht="24.5" thickBot="1" x14ac:dyDescent="0.4">
      <c r="A41" s="4" t="s">
        <v>141</v>
      </c>
      <c r="B41" s="7" t="s">
        <v>65</v>
      </c>
      <c r="C41" s="5" t="s">
        <v>5</v>
      </c>
      <c r="D41" s="20" t="s">
        <v>349</v>
      </c>
    </row>
    <row r="42" spans="1:4" x14ac:dyDescent="0.35">
      <c r="A42" s="4" t="s">
        <v>142</v>
      </c>
      <c r="B42" s="7" t="s">
        <v>94</v>
      </c>
      <c r="C42" s="5" t="s">
        <v>19</v>
      </c>
      <c r="D42" s="5">
        <v>0.62</v>
      </c>
    </row>
    <row r="43" spans="1:4" ht="31" x14ac:dyDescent="0.35">
      <c r="A43" s="4" t="s">
        <v>143</v>
      </c>
      <c r="B43" s="3" t="s">
        <v>182</v>
      </c>
      <c r="C43" s="5" t="s">
        <v>5</v>
      </c>
      <c r="D43" s="17">
        <v>42552</v>
      </c>
    </row>
    <row r="44" spans="1:4" ht="31" x14ac:dyDescent="0.35">
      <c r="A44" s="4" t="s">
        <v>144</v>
      </c>
      <c r="B44" s="3" t="s">
        <v>183</v>
      </c>
      <c r="C44" s="5" t="s">
        <v>5</v>
      </c>
      <c r="D44" s="33" t="s">
        <v>348</v>
      </c>
    </row>
    <row r="45" spans="1:4" x14ac:dyDescent="0.35">
      <c r="A45" s="4" t="s">
        <v>145</v>
      </c>
      <c r="B45" s="3" t="s">
        <v>184</v>
      </c>
      <c r="C45" s="5" t="s">
        <v>5</v>
      </c>
      <c r="D45" s="34" t="s">
        <v>227</v>
      </c>
    </row>
    <row r="46" spans="1:4" x14ac:dyDescent="0.35">
      <c r="A46" s="4" t="s">
        <v>150</v>
      </c>
      <c r="B46" s="3" t="s">
        <v>95</v>
      </c>
      <c r="C46" s="5" t="s">
        <v>5</v>
      </c>
      <c r="D46" s="5" t="s">
        <v>228</v>
      </c>
    </row>
    <row r="47" spans="1:4" ht="30" x14ac:dyDescent="0.35">
      <c r="A47" s="2" t="s">
        <v>0</v>
      </c>
      <c r="B47" s="2" t="s">
        <v>1</v>
      </c>
      <c r="C47" s="2" t="s">
        <v>2</v>
      </c>
      <c r="D47" s="2" t="s">
        <v>3</v>
      </c>
    </row>
    <row r="48" spans="1:4" ht="31" thickBot="1" x14ac:dyDescent="0.4">
      <c r="A48" s="4" t="s">
        <v>8</v>
      </c>
      <c r="B48" s="18" t="s">
        <v>4</v>
      </c>
      <c r="C48" s="5" t="s">
        <v>5</v>
      </c>
      <c r="D48" s="17">
        <v>42822</v>
      </c>
    </row>
    <row r="49" spans="1:4" ht="16" thickBot="1" x14ac:dyDescent="0.4">
      <c r="A49" s="4" t="s">
        <v>140</v>
      </c>
      <c r="B49" s="3" t="s">
        <v>93</v>
      </c>
      <c r="C49" s="5" t="s">
        <v>5</v>
      </c>
      <c r="D49" s="19" t="s">
        <v>230</v>
      </c>
    </row>
    <row r="50" spans="1:4" ht="24.5" thickBot="1" x14ac:dyDescent="0.4">
      <c r="A50" s="4" t="s">
        <v>141</v>
      </c>
      <c r="B50" s="7" t="s">
        <v>65</v>
      </c>
      <c r="C50" s="5" t="s">
        <v>5</v>
      </c>
      <c r="D50" s="20" t="s">
        <v>349</v>
      </c>
    </row>
    <row r="51" spans="1:4" x14ac:dyDescent="0.35">
      <c r="A51" s="4" t="s">
        <v>142</v>
      </c>
      <c r="B51" s="7" t="s">
        <v>94</v>
      </c>
      <c r="C51" s="5" t="s">
        <v>19</v>
      </c>
      <c r="D51" s="5">
        <v>3.56</v>
      </c>
    </row>
    <row r="52" spans="1:4" ht="31" x14ac:dyDescent="0.35">
      <c r="A52" s="4" t="s">
        <v>143</v>
      </c>
      <c r="B52" s="3" t="s">
        <v>182</v>
      </c>
      <c r="C52" s="5" t="s">
        <v>5</v>
      </c>
      <c r="D52" s="17">
        <v>42552</v>
      </c>
    </row>
    <row r="53" spans="1:4" ht="31" x14ac:dyDescent="0.35">
      <c r="A53" s="4" t="s">
        <v>144</v>
      </c>
      <c r="B53" s="3" t="s">
        <v>183</v>
      </c>
      <c r="C53" s="5" t="s">
        <v>5</v>
      </c>
      <c r="D53" s="33" t="s">
        <v>348</v>
      </c>
    </row>
    <row r="54" spans="1:4" x14ac:dyDescent="0.35">
      <c r="A54" s="4" t="s">
        <v>145</v>
      </c>
      <c r="B54" s="3" t="s">
        <v>184</v>
      </c>
      <c r="C54" s="5" t="s">
        <v>5</v>
      </c>
      <c r="D54" s="5" t="s">
        <v>227</v>
      </c>
    </row>
    <row r="55" spans="1:4" x14ac:dyDescent="0.35">
      <c r="A55" s="4" t="s">
        <v>150</v>
      </c>
      <c r="B55" s="3" t="s">
        <v>95</v>
      </c>
      <c r="C55" s="5" t="s">
        <v>5</v>
      </c>
      <c r="D55" s="5" t="s">
        <v>228</v>
      </c>
    </row>
    <row r="56" spans="1:4" ht="30" x14ac:dyDescent="0.35">
      <c r="A56" s="2" t="s">
        <v>0</v>
      </c>
      <c r="B56" s="2" t="s">
        <v>1</v>
      </c>
      <c r="C56" s="2" t="s">
        <v>2</v>
      </c>
      <c r="D56" s="2" t="s">
        <v>3</v>
      </c>
    </row>
    <row r="57" spans="1:4" ht="31" thickBot="1" x14ac:dyDescent="0.4">
      <c r="A57" s="4" t="s">
        <v>8</v>
      </c>
      <c r="B57" s="18" t="s">
        <v>4</v>
      </c>
      <c r="C57" s="5" t="s">
        <v>5</v>
      </c>
      <c r="D57" s="17">
        <v>42822</v>
      </c>
    </row>
    <row r="58" spans="1:4" ht="16" thickBot="1" x14ac:dyDescent="0.4">
      <c r="A58" s="4" t="s">
        <v>140</v>
      </c>
      <c r="B58" s="3" t="s">
        <v>93</v>
      </c>
      <c r="C58" s="5" t="s">
        <v>5</v>
      </c>
      <c r="D58" s="19" t="s">
        <v>231</v>
      </c>
    </row>
    <row r="59" spans="1:4" ht="24.5" thickBot="1" x14ac:dyDescent="0.4">
      <c r="A59" s="4" t="s">
        <v>141</v>
      </c>
      <c r="B59" s="7" t="s">
        <v>65</v>
      </c>
      <c r="C59" s="5" t="s">
        <v>5</v>
      </c>
      <c r="D59" s="20" t="s">
        <v>349</v>
      </c>
    </row>
    <row r="60" spans="1:4" x14ac:dyDescent="0.35">
      <c r="A60" s="4" t="s">
        <v>142</v>
      </c>
      <c r="B60" s="7" t="s">
        <v>94</v>
      </c>
      <c r="C60" s="5" t="s">
        <v>19</v>
      </c>
      <c r="D60" s="5">
        <v>0.34</v>
      </c>
    </row>
    <row r="61" spans="1:4" ht="31" x14ac:dyDescent="0.35">
      <c r="A61" s="4" t="s">
        <v>143</v>
      </c>
      <c r="B61" s="3" t="s">
        <v>182</v>
      </c>
      <c r="C61" s="5" t="s">
        <v>5</v>
      </c>
      <c r="D61" s="17">
        <v>42552</v>
      </c>
    </row>
    <row r="62" spans="1:4" ht="31" x14ac:dyDescent="0.35">
      <c r="A62" s="4" t="s">
        <v>144</v>
      </c>
      <c r="B62" s="3" t="s">
        <v>183</v>
      </c>
      <c r="C62" s="5" t="s">
        <v>5</v>
      </c>
      <c r="D62" s="33" t="s">
        <v>348</v>
      </c>
    </row>
    <row r="63" spans="1:4" x14ac:dyDescent="0.35">
      <c r="A63" s="4" t="s">
        <v>145</v>
      </c>
      <c r="B63" s="3" t="s">
        <v>184</v>
      </c>
      <c r="C63" s="5" t="s">
        <v>5</v>
      </c>
      <c r="D63" s="5" t="s">
        <v>227</v>
      </c>
    </row>
    <row r="64" spans="1:4" x14ac:dyDescent="0.35">
      <c r="A64" s="4" t="s">
        <v>150</v>
      </c>
      <c r="B64" s="3" t="s">
        <v>95</v>
      </c>
      <c r="C64" s="5" t="s">
        <v>5</v>
      </c>
      <c r="D64" s="5" t="s">
        <v>228</v>
      </c>
    </row>
    <row r="65" spans="1:4" ht="30" x14ac:dyDescent="0.35">
      <c r="A65" s="2" t="s">
        <v>0</v>
      </c>
      <c r="B65" s="2" t="s">
        <v>1</v>
      </c>
      <c r="C65" s="2" t="s">
        <v>2</v>
      </c>
      <c r="D65" s="2" t="s">
        <v>3</v>
      </c>
    </row>
    <row r="66" spans="1:4" ht="31" thickBot="1" x14ac:dyDescent="0.4">
      <c r="A66" s="4" t="s">
        <v>8</v>
      </c>
      <c r="B66" s="18" t="s">
        <v>4</v>
      </c>
      <c r="C66" s="5" t="s">
        <v>5</v>
      </c>
      <c r="D66" s="17">
        <v>42822</v>
      </c>
    </row>
    <row r="67" spans="1:4" ht="16" thickBot="1" x14ac:dyDescent="0.4">
      <c r="A67" s="4" t="s">
        <v>140</v>
      </c>
      <c r="B67" s="3" t="s">
        <v>93</v>
      </c>
      <c r="C67" s="5" t="s">
        <v>5</v>
      </c>
      <c r="D67" s="19" t="s">
        <v>232</v>
      </c>
    </row>
    <row r="68" spans="1:4" ht="24.5" thickBot="1" x14ac:dyDescent="0.4">
      <c r="A68" s="4" t="s">
        <v>141</v>
      </c>
      <c r="B68" s="7" t="s">
        <v>65</v>
      </c>
      <c r="C68" s="5" t="s">
        <v>5</v>
      </c>
      <c r="D68" s="20" t="s">
        <v>349</v>
      </c>
    </row>
    <row r="69" spans="1:4" x14ac:dyDescent="0.35">
      <c r="A69" s="4" t="s">
        <v>142</v>
      </c>
      <c r="B69" s="7" t="s">
        <v>94</v>
      </c>
      <c r="C69" s="5" t="s">
        <v>19</v>
      </c>
      <c r="D69" s="45">
        <v>2.29</v>
      </c>
    </row>
    <row r="70" spans="1:4" ht="31" x14ac:dyDescent="0.35">
      <c r="A70" s="4" t="s">
        <v>143</v>
      </c>
      <c r="B70" s="3" t="s">
        <v>182</v>
      </c>
      <c r="C70" s="5" t="s">
        <v>5</v>
      </c>
      <c r="D70" s="17">
        <v>42552</v>
      </c>
    </row>
    <row r="71" spans="1:4" ht="31" x14ac:dyDescent="0.35">
      <c r="A71" s="4" t="s">
        <v>144</v>
      </c>
      <c r="B71" s="3" t="s">
        <v>183</v>
      </c>
      <c r="C71" s="5" t="s">
        <v>5</v>
      </c>
      <c r="D71" s="33" t="s">
        <v>348</v>
      </c>
    </row>
    <row r="72" spans="1:4" x14ac:dyDescent="0.35">
      <c r="A72" s="4" t="s">
        <v>145</v>
      </c>
      <c r="B72" s="3" t="s">
        <v>184</v>
      </c>
      <c r="C72" s="5" t="s">
        <v>5</v>
      </c>
      <c r="D72" s="5" t="s">
        <v>235</v>
      </c>
    </row>
    <row r="73" spans="1:4" x14ac:dyDescent="0.35">
      <c r="A73" s="4" t="s">
        <v>150</v>
      </c>
      <c r="B73" s="3" t="s">
        <v>95</v>
      </c>
      <c r="C73" s="5" t="s">
        <v>5</v>
      </c>
      <c r="D73" s="5" t="s">
        <v>228</v>
      </c>
    </row>
    <row r="74" spans="1:4" ht="30" x14ac:dyDescent="0.35">
      <c r="A74" s="2" t="s">
        <v>0</v>
      </c>
      <c r="B74" s="2" t="s">
        <v>1</v>
      </c>
      <c r="C74" s="2" t="s">
        <v>2</v>
      </c>
      <c r="D74" s="2" t="s">
        <v>3</v>
      </c>
    </row>
    <row r="75" spans="1:4" ht="31" thickBot="1" x14ac:dyDescent="0.4">
      <c r="A75" s="4" t="s">
        <v>8</v>
      </c>
      <c r="B75" s="18" t="s">
        <v>4</v>
      </c>
      <c r="C75" s="5" t="s">
        <v>5</v>
      </c>
      <c r="D75" s="17">
        <v>42822</v>
      </c>
    </row>
    <row r="76" spans="1:4" ht="16" thickBot="1" x14ac:dyDescent="0.4">
      <c r="A76" s="4" t="s">
        <v>140</v>
      </c>
      <c r="B76" s="3" t="s">
        <v>93</v>
      </c>
      <c r="C76" s="5" t="s">
        <v>5</v>
      </c>
      <c r="D76" s="19" t="s">
        <v>233</v>
      </c>
    </row>
    <row r="77" spans="1:4" ht="24.5" thickBot="1" x14ac:dyDescent="0.4">
      <c r="A77" s="4" t="s">
        <v>141</v>
      </c>
      <c r="B77" s="7" t="s">
        <v>65</v>
      </c>
      <c r="C77" s="5" t="s">
        <v>5</v>
      </c>
      <c r="D77" s="20" t="s">
        <v>349</v>
      </c>
    </row>
    <row r="78" spans="1:4" x14ac:dyDescent="0.35">
      <c r="A78" s="4" t="s">
        <v>142</v>
      </c>
      <c r="B78" s="7" t="s">
        <v>94</v>
      </c>
      <c r="C78" s="5" t="s">
        <v>19</v>
      </c>
      <c r="D78" s="45">
        <v>1.9</v>
      </c>
    </row>
    <row r="79" spans="1:4" ht="31" x14ac:dyDescent="0.35">
      <c r="A79" s="4" t="s">
        <v>143</v>
      </c>
      <c r="B79" s="3" t="s">
        <v>182</v>
      </c>
      <c r="C79" s="5" t="s">
        <v>5</v>
      </c>
      <c r="D79" s="17" t="s">
        <v>234</v>
      </c>
    </row>
    <row r="80" spans="1:4" ht="31" x14ac:dyDescent="0.35">
      <c r="A80" s="4" t="s">
        <v>144</v>
      </c>
      <c r="B80" s="3" t="s">
        <v>183</v>
      </c>
      <c r="C80" s="5" t="s">
        <v>5</v>
      </c>
      <c r="D80" s="5" t="s">
        <v>245</v>
      </c>
    </row>
    <row r="81" spans="1:4" x14ac:dyDescent="0.35">
      <c r="A81" s="4" t="s">
        <v>145</v>
      </c>
      <c r="B81" s="3" t="s">
        <v>184</v>
      </c>
      <c r="C81" s="5" t="s">
        <v>5</v>
      </c>
      <c r="D81" s="5" t="s">
        <v>235</v>
      </c>
    </row>
    <row r="82" spans="1:4" ht="16" thickBot="1" x14ac:dyDescent="0.4">
      <c r="A82" s="4" t="s">
        <v>150</v>
      </c>
      <c r="B82" s="3" t="s">
        <v>95</v>
      </c>
      <c r="C82" s="5" t="s">
        <v>5</v>
      </c>
      <c r="D82" s="5" t="s">
        <v>228</v>
      </c>
    </row>
    <row r="83" spans="1:4" x14ac:dyDescent="0.35">
      <c r="A83" s="35" t="s">
        <v>356</v>
      </c>
      <c r="B83" s="36" t="s">
        <v>1</v>
      </c>
      <c r="C83" s="36" t="s">
        <v>2</v>
      </c>
      <c r="D83" s="46" t="s">
        <v>3</v>
      </c>
    </row>
    <row r="84" spans="1:4" ht="31" thickBot="1" x14ac:dyDescent="0.4">
      <c r="A84" s="38" t="s">
        <v>8</v>
      </c>
      <c r="B84" s="32" t="s">
        <v>4</v>
      </c>
      <c r="C84" s="33" t="s">
        <v>5</v>
      </c>
      <c r="D84" s="47">
        <v>42816</v>
      </c>
    </row>
    <row r="85" spans="1:4" ht="16" thickBot="1" x14ac:dyDescent="0.4">
      <c r="A85" s="38" t="s">
        <v>140</v>
      </c>
      <c r="B85" s="3" t="s">
        <v>93</v>
      </c>
      <c r="C85" s="33" t="s">
        <v>5</v>
      </c>
      <c r="D85" s="48" t="s">
        <v>314</v>
      </c>
    </row>
    <row r="86" spans="1:4" ht="24.5" thickBot="1" x14ac:dyDescent="0.4">
      <c r="A86" s="38" t="s">
        <v>141</v>
      </c>
      <c r="B86" s="7" t="s">
        <v>65</v>
      </c>
      <c r="C86" s="33" t="s">
        <v>5</v>
      </c>
      <c r="D86" s="20" t="s">
        <v>349</v>
      </c>
    </row>
    <row r="87" spans="1:4" x14ac:dyDescent="0.35">
      <c r="A87" s="38" t="s">
        <v>142</v>
      </c>
      <c r="B87" s="7" t="s">
        <v>94</v>
      </c>
      <c r="C87" s="33" t="s">
        <v>19</v>
      </c>
      <c r="D87" s="34">
        <v>2.33</v>
      </c>
    </row>
    <row r="88" spans="1:4" ht="31" x14ac:dyDescent="0.35">
      <c r="A88" s="38" t="s">
        <v>143</v>
      </c>
      <c r="B88" s="3" t="s">
        <v>182</v>
      </c>
      <c r="C88" s="33" t="s">
        <v>5</v>
      </c>
      <c r="D88" s="17">
        <v>42552</v>
      </c>
    </row>
    <row r="89" spans="1:4" ht="31" x14ac:dyDescent="0.35">
      <c r="A89" s="38" t="s">
        <v>144</v>
      </c>
      <c r="B89" s="3" t="s">
        <v>183</v>
      </c>
      <c r="C89" s="33" t="s">
        <v>5</v>
      </c>
      <c r="D89" s="33" t="s">
        <v>226</v>
      </c>
    </row>
    <row r="90" spans="1:4" x14ac:dyDescent="0.35">
      <c r="A90" s="38" t="s">
        <v>145</v>
      </c>
      <c r="B90" s="3" t="s">
        <v>184</v>
      </c>
      <c r="C90" s="33" t="s">
        <v>5</v>
      </c>
      <c r="D90" s="34" t="s">
        <v>235</v>
      </c>
    </row>
    <row r="91" spans="1:4" ht="16" thickBot="1" x14ac:dyDescent="0.4">
      <c r="A91" s="41" t="s">
        <v>150</v>
      </c>
      <c r="B91" s="42" t="s">
        <v>95</v>
      </c>
      <c r="C91" s="43" t="s">
        <v>5</v>
      </c>
      <c r="D91" s="44" t="s">
        <v>228</v>
      </c>
    </row>
    <row r="92" spans="1:4" x14ac:dyDescent="0.35">
      <c r="A92" s="49" t="s">
        <v>357</v>
      </c>
      <c r="B92" s="50" t="s">
        <v>1</v>
      </c>
      <c r="C92" s="50" t="s">
        <v>2</v>
      </c>
      <c r="D92" s="51" t="s">
        <v>3</v>
      </c>
    </row>
    <row r="93" spans="1:4" x14ac:dyDescent="0.35">
      <c r="A93" s="52" t="s">
        <v>358</v>
      </c>
      <c r="B93" s="53" t="s">
        <v>4</v>
      </c>
      <c r="C93" s="53" t="s">
        <v>5</v>
      </c>
      <c r="D93" s="47">
        <v>42816</v>
      </c>
    </row>
    <row r="94" spans="1:4" x14ac:dyDescent="0.35">
      <c r="A94" s="52" t="s">
        <v>140</v>
      </c>
      <c r="B94" s="53" t="s">
        <v>93</v>
      </c>
      <c r="C94" s="53" t="s">
        <v>5</v>
      </c>
      <c r="D94" s="54" t="s">
        <v>316</v>
      </c>
    </row>
    <row r="95" spans="1:4" x14ac:dyDescent="0.35">
      <c r="A95" s="52" t="s">
        <v>141</v>
      </c>
      <c r="B95" s="53" t="s">
        <v>65</v>
      </c>
      <c r="C95" s="53" t="s">
        <v>5</v>
      </c>
      <c r="D95" s="54" t="s">
        <v>359</v>
      </c>
    </row>
    <row r="96" spans="1:4" x14ac:dyDescent="0.35">
      <c r="A96" s="52" t="s">
        <v>142</v>
      </c>
      <c r="B96" s="53" t="s">
        <v>94</v>
      </c>
      <c r="C96" s="53" t="s">
        <v>19</v>
      </c>
      <c r="D96" s="54">
        <v>63.45</v>
      </c>
    </row>
    <row r="97" spans="1:4" x14ac:dyDescent="0.35">
      <c r="A97" s="52" t="s">
        <v>143</v>
      </c>
      <c r="B97" s="53" t="s">
        <v>182</v>
      </c>
      <c r="C97" s="53" t="s">
        <v>5</v>
      </c>
      <c r="D97" s="47">
        <v>42552</v>
      </c>
    </row>
    <row r="98" spans="1:4" x14ac:dyDescent="0.35">
      <c r="A98" s="52" t="s">
        <v>144</v>
      </c>
      <c r="B98" s="53" t="s">
        <v>183</v>
      </c>
      <c r="C98" s="53" t="s">
        <v>5</v>
      </c>
      <c r="D98" s="55" t="s">
        <v>360</v>
      </c>
    </row>
    <row r="99" spans="1:4" x14ac:dyDescent="0.35">
      <c r="A99" s="52" t="s">
        <v>145</v>
      </c>
      <c r="B99" s="53" t="s">
        <v>184</v>
      </c>
      <c r="C99" s="53" t="s">
        <v>5</v>
      </c>
      <c r="D99" s="54" t="s">
        <v>227</v>
      </c>
    </row>
    <row r="100" spans="1:4" ht="29" thickBot="1" x14ac:dyDescent="0.4">
      <c r="A100" s="56" t="s">
        <v>150</v>
      </c>
      <c r="B100" s="57" t="s">
        <v>95</v>
      </c>
      <c r="C100" s="57" t="s">
        <v>5</v>
      </c>
      <c r="D100" s="58" t="s">
        <v>361</v>
      </c>
    </row>
    <row r="101" spans="1:4" x14ac:dyDescent="0.35">
      <c r="A101" s="49" t="s">
        <v>362</v>
      </c>
      <c r="B101" s="50" t="s">
        <v>1</v>
      </c>
      <c r="C101" s="50" t="s">
        <v>2</v>
      </c>
      <c r="D101" s="51" t="s">
        <v>3</v>
      </c>
    </row>
    <row r="102" spans="1:4" x14ac:dyDescent="0.35">
      <c r="A102" s="52" t="s">
        <v>358</v>
      </c>
      <c r="B102" s="53" t="s">
        <v>4</v>
      </c>
      <c r="C102" s="53" t="s">
        <v>5</v>
      </c>
      <c r="D102" s="47">
        <v>42816</v>
      </c>
    </row>
    <row r="103" spans="1:4" x14ac:dyDescent="0.35">
      <c r="A103" s="52" t="s">
        <v>140</v>
      </c>
      <c r="B103" s="53" t="s">
        <v>93</v>
      </c>
      <c r="C103" s="53" t="s">
        <v>5</v>
      </c>
      <c r="D103" s="54" t="s">
        <v>363</v>
      </c>
    </row>
    <row r="104" spans="1:4" x14ac:dyDescent="0.35">
      <c r="A104" s="52" t="s">
        <v>141</v>
      </c>
      <c r="B104" s="53" t="s">
        <v>65</v>
      </c>
      <c r="C104" s="53" t="s">
        <v>5</v>
      </c>
      <c r="D104" s="54" t="s">
        <v>359</v>
      </c>
    </row>
    <row r="105" spans="1:4" x14ac:dyDescent="0.35">
      <c r="A105" s="52" t="s">
        <v>142</v>
      </c>
      <c r="B105" s="53" t="s">
        <v>94</v>
      </c>
      <c r="C105" s="53" t="s">
        <v>19</v>
      </c>
      <c r="D105" s="59">
        <v>70</v>
      </c>
    </row>
    <row r="106" spans="1:4" x14ac:dyDescent="0.35">
      <c r="A106" s="52" t="s">
        <v>143</v>
      </c>
      <c r="B106" s="53" t="s">
        <v>182</v>
      </c>
      <c r="C106" s="53" t="s">
        <v>5</v>
      </c>
      <c r="D106" s="47">
        <v>42552</v>
      </c>
    </row>
    <row r="107" spans="1:4" x14ac:dyDescent="0.35">
      <c r="A107" s="52" t="s">
        <v>144</v>
      </c>
      <c r="B107" s="53" t="s">
        <v>183</v>
      </c>
      <c r="C107" s="53" t="s">
        <v>5</v>
      </c>
      <c r="D107" s="54" t="s">
        <v>360</v>
      </c>
    </row>
    <row r="108" spans="1:4" x14ac:dyDescent="0.35">
      <c r="A108" s="52" t="s">
        <v>145</v>
      </c>
      <c r="B108" s="53" t="s">
        <v>184</v>
      </c>
      <c r="C108" s="53" t="s">
        <v>5</v>
      </c>
      <c r="D108" s="54" t="s">
        <v>227</v>
      </c>
    </row>
    <row r="109" spans="1:4" ht="16" thickBot="1" x14ac:dyDescent="0.4">
      <c r="A109" s="53" t="s">
        <v>150</v>
      </c>
      <c r="B109" s="53" t="s">
        <v>95</v>
      </c>
      <c r="C109" s="53" t="s">
        <v>5</v>
      </c>
      <c r="D109" s="60" t="s">
        <v>320</v>
      </c>
    </row>
    <row r="110" spans="1:4" x14ac:dyDescent="0.35">
      <c r="D110" s="55"/>
    </row>
    <row r="111" spans="1:4" x14ac:dyDescent="0.35">
      <c r="D111" s="61"/>
    </row>
    <row r="112" spans="1:4" x14ac:dyDescent="0.35">
      <c r="B112" s="1" t="s">
        <v>239</v>
      </c>
      <c r="C112" s="1" t="s">
        <v>355</v>
      </c>
      <c r="D112" s="61"/>
    </row>
    <row r="113" spans="2:4" x14ac:dyDescent="0.35">
      <c r="B113" s="1" t="s">
        <v>228</v>
      </c>
    </row>
    <row r="114" spans="2:4" x14ac:dyDescent="0.35">
      <c r="D114" s="61"/>
    </row>
    <row r="115" spans="2:4" x14ac:dyDescent="0.35">
      <c r="B115" s="1" t="s">
        <v>364</v>
      </c>
      <c r="D115" s="61"/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13" workbookViewId="0">
      <selection activeCell="D12" sqref="D12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9.08984375" style="1"/>
    <col min="4" max="4" width="26.54296875" style="1" customWidth="1"/>
    <col min="5" max="16384" width="9.08984375" style="1"/>
  </cols>
  <sheetData>
    <row r="1" spans="1:4" ht="34.5" customHeight="1" x14ac:dyDescent="0.35">
      <c r="A1" s="126" t="s">
        <v>106</v>
      </c>
      <c r="B1" s="126"/>
      <c r="C1" s="126"/>
      <c r="D1" s="126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22" t="s">
        <v>4</v>
      </c>
      <c r="C4" s="5" t="s">
        <v>5</v>
      </c>
      <c r="D4" s="17">
        <v>42822</v>
      </c>
    </row>
    <row r="5" spans="1:4" s="6" customFormat="1" ht="20.149999999999999" customHeight="1" x14ac:dyDescent="0.35">
      <c r="A5" s="4" t="s">
        <v>9</v>
      </c>
      <c r="B5" s="7" t="s">
        <v>97</v>
      </c>
      <c r="C5" s="5" t="s">
        <v>5</v>
      </c>
      <c r="D5" s="5" t="s">
        <v>236</v>
      </c>
    </row>
    <row r="6" spans="1:4" s="6" customFormat="1" ht="31.5" customHeight="1" x14ac:dyDescent="0.35">
      <c r="A6" s="4" t="s">
        <v>10</v>
      </c>
      <c r="B6" s="7" t="s">
        <v>98</v>
      </c>
      <c r="C6" s="5" t="s">
        <v>5</v>
      </c>
      <c r="D6" s="5" t="s">
        <v>237</v>
      </c>
    </row>
    <row r="7" spans="1:4" s="6" customFormat="1" ht="20.149999999999999" customHeight="1" x14ac:dyDescent="0.35">
      <c r="A7" s="4" t="s">
        <v>11</v>
      </c>
      <c r="B7" s="3" t="s">
        <v>65</v>
      </c>
      <c r="C7" s="5" t="s">
        <v>5</v>
      </c>
      <c r="D7" s="5" t="s">
        <v>238</v>
      </c>
    </row>
    <row r="8" spans="1:4" s="6" customFormat="1" ht="20.149999999999999" customHeight="1" x14ac:dyDescent="0.35">
      <c r="A8" s="4" t="s">
        <v>12</v>
      </c>
      <c r="B8" s="3" t="s">
        <v>99</v>
      </c>
      <c r="C8" s="5" t="s">
        <v>19</v>
      </c>
      <c r="D8" s="45">
        <v>3</v>
      </c>
    </row>
    <row r="9" spans="1:4" s="6" customFormat="1" ht="35.15" customHeight="1" x14ac:dyDescent="0.35">
      <c r="A9" s="4" t="s">
        <v>253</v>
      </c>
      <c r="B9" s="3" t="s">
        <v>99</v>
      </c>
      <c r="C9" s="5" t="s">
        <v>19</v>
      </c>
      <c r="D9" s="5">
        <v>1.73</v>
      </c>
    </row>
    <row r="10" spans="1:4" s="6" customFormat="1" ht="35.15" customHeight="1" x14ac:dyDescent="0.35">
      <c r="A10" s="4" t="s">
        <v>13</v>
      </c>
      <c r="B10" s="7" t="s">
        <v>100</v>
      </c>
      <c r="C10" s="5" t="s">
        <v>5</v>
      </c>
      <c r="D10" s="5" t="s">
        <v>254</v>
      </c>
    </row>
    <row r="11" spans="1:4" s="6" customFormat="1" ht="51" customHeight="1" x14ac:dyDescent="0.35">
      <c r="A11" s="4" t="s">
        <v>14</v>
      </c>
      <c r="B11" s="3" t="s">
        <v>101</v>
      </c>
      <c r="C11" s="5" t="s">
        <v>5</v>
      </c>
      <c r="D11" s="17" t="s">
        <v>255</v>
      </c>
    </row>
    <row r="12" spans="1:4" s="6" customFormat="1" ht="58.5" customHeight="1" x14ac:dyDescent="0.35">
      <c r="A12" s="4" t="s">
        <v>15</v>
      </c>
      <c r="B12" s="3" t="s">
        <v>102</v>
      </c>
      <c r="C12" s="5" t="s">
        <v>5</v>
      </c>
      <c r="D12" s="5" t="s">
        <v>256</v>
      </c>
    </row>
    <row r="13" spans="1:4" s="6" customFormat="1" ht="33" customHeight="1" x14ac:dyDescent="0.35">
      <c r="A13" s="4" t="s">
        <v>16</v>
      </c>
      <c r="B13" s="7" t="s">
        <v>103</v>
      </c>
      <c r="C13" s="5" t="s">
        <v>5</v>
      </c>
      <c r="D13" s="17">
        <v>42552</v>
      </c>
    </row>
    <row r="14" spans="1:4" s="6" customFormat="1" ht="33" customHeight="1" x14ac:dyDescent="0.35">
      <c r="A14" s="4" t="s">
        <v>17</v>
      </c>
      <c r="B14" s="7" t="s">
        <v>185</v>
      </c>
      <c r="C14" s="5" t="s">
        <v>5</v>
      </c>
      <c r="D14" s="5" t="s">
        <v>223</v>
      </c>
    </row>
    <row r="15" spans="1:4" s="6" customFormat="1" ht="35.25" customHeight="1" x14ac:dyDescent="0.35">
      <c r="A15" s="4" t="s">
        <v>18</v>
      </c>
      <c r="B15" s="7" t="s">
        <v>186</v>
      </c>
      <c r="C15" s="5" t="s">
        <v>5</v>
      </c>
      <c r="D15" s="5" t="s">
        <v>257</v>
      </c>
    </row>
    <row r="16" spans="1:4" s="6" customFormat="1" ht="66.75" customHeight="1" x14ac:dyDescent="0.35">
      <c r="A16" s="130" t="s">
        <v>105</v>
      </c>
      <c r="B16" s="131"/>
      <c r="C16" s="131"/>
      <c r="D16" s="132"/>
    </row>
    <row r="17" spans="1:4" ht="62" x14ac:dyDescent="0.35">
      <c r="A17" s="4">
        <v>12</v>
      </c>
      <c r="B17" s="7" t="s">
        <v>105</v>
      </c>
      <c r="C17" s="5" t="s">
        <v>5</v>
      </c>
      <c r="D17" s="5" t="s">
        <v>256</v>
      </c>
    </row>
    <row r="19" spans="1:4" ht="30" x14ac:dyDescent="0.3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.5" x14ac:dyDescent="0.35">
      <c r="A20" s="4" t="s">
        <v>8</v>
      </c>
      <c r="B20" s="22" t="s">
        <v>4</v>
      </c>
      <c r="C20" s="5" t="s">
        <v>5</v>
      </c>
      <c r="D20" s="17">
        <v>42822</v>
      </c>
    </row>
    <row r="21" spans="1:4" ht="30.5" x14ac:dyDescent="0.35">
      <c r="A21" s="4" t="s">
        <v>9</v>
      </c>
      <c r="B21" s="7" t="s">
        <v>97</v>
      </c>
      <c r="C21" s="5" t="s">
        <v>5</v>
      </c>
      <c r="D21" s="5" t="s">
        <v>258</v>
      </c>
    </row>
    <row r="22" spans="1:4" ht="31" x14ac:dyDescent="0.35">
      <c r="A22" s="4" t="s">
        <v>10</v>
      </c>
      <c r="B22" s="7" t="s">
        <v>98</v>
      </c>
      <c r="C22" s="5" t="s">
        <v>5</v>
      </c>
      <c r="D22" s="5" t="s">
        <v>237</v>
      </c>
    </row>
    <row r="23" spans="1:4" ht="30.5" x14ac:dyDescent="0.35">
      <c r="A23" s="4" t="s">
        <v>11</v>
      </c>
      <c r="B23" s="3" t="s">
        <v>65</v>
      </c>
      <c r="C23" s="5" t="s">
        <v>5</v>
      </c>
      <c r="D23" s="5" t="s">
        <v>259</v>
      </c>
    </row>
    <row r="24" spans="1:4" ht="30.5" x14ac:dyDescent="0.35">
      <c r="A24" s="4" t="s">
        <v>12</v>
      </c>
      <c r="B24" s="3" t="s">
        <v>99</v>
      </c>
      <c r="C24" s="5" t="s">
        <v>19</v>
      </c>
      <c r="D24" s="5">
        <v>23.13</v>
      </c>
    </row>
    <row r="25" spans="1:4" ht="31" x14ac:dyDescent="0.35">
      <c r="A25" s="4" t="s">
        <v>13</v>
      </c>
      <c r="B25" s="7" t="s">
        <v>100</v>
      </c>
      <c r="C25" s="5" t="s">
        <v>5</v>
      </c>
      <c r="D25" s="5" t="s">
        <v>260</v>
      </c>
    </row>
    <row r="26" spans="1:4" ht="31" x14ac:dyDescent="0.35">
      <c r="A26" s="4" t="s">
        <v>14</v>
      </c>
      <c r="B26" s="3" t="s">
        <v>101</v>
      </c>
      <c r="C26" s="5" t="s">
        <v>5</v>
      </c>
      <c r="D26" s="31" t="s">
        <v>345</v>
      </c>
    </row>
    <row r="27" spans="1:4" ht="46.5" x14ac:dyDescent="0.35">
      <c r="A27" s="4" t="s">
        <v>15</v>
      </c>
      <c r="B27" s="3" t="s">
        <v>102</v>
      </c>
      <c r="C27" s="5" t="s">
        <v>5</v>
      </c>
      <c r="D27" s="5" t="s">
        <v>256</v>
      </c>
    </row>
    <row r="28" spans="1:4" ht="30.5" x14ac:dyDescent="0.35">
      <c r="A28" s="4" t="s">
        <v>16</v>
      </c>
      <c r="B28" s="7" t="s">
        <v>103</v>
      </c>
      <c r="C28" s="5" t="s">
        <v>5</v>
      </c>
      <c r="D28" s="17">
        <v>42552</v>
      </c>
    </row>
    <row r="29" spans="1:4" ht="31" x14ac:dyDescent="0.35">
      <c r="A29" s="4" t="s">
        <v>17</v>
      </c>
      <c r="B29" s="7" t="s">
        <v>185</v>
      </c>
      <c r="C29" s="5" t="s">
        <v>5</v>
      </c>
      <c r="D29" s="5">
        <v>4.0199999999999996</v>
      </c>
    </row>
    <row r="30" spans="1:4" ht="31" x14ac:dyDescent="0.35">
      <c r="A30" s="4" t="s">
        <v>18</v>
      </c>
      <c r="B30" s="7" t="s">
        <v>186</v>
      </c>
      <c r="C30" s="5" t="s">
        <v>5</v>
      </c>
      <c r="D30" s="5" t="s">
        <v>257</v>
      </c>
    </row>
    <row r="31" spans="1:4" x14ac:dyDescent="0.35">
      <c r="A31" s="130" t="s">
        <v>105</v>
      </c>
      <c r="B31" s="131"/>
      <c r="C31" s="131"/>
      <c r="D31" s="132"/>
    </row>
    <row r="32" spans="1:4" ht="62" x14ac:dyDescent="0.35">
      <c r="A32" s="4">
        <v>12</v>
      </c>
      <c r="B32" s="7" t="s">
        <v>105</v>
      </c>
      <c r="C32" s="5" t="s">
        <v>5</v>
      </c>
      <c r="D32" s="5" t="s">
        <v>256</v>
      </c>
    </row>
    <row r="34" spans="1:4" ht="30" x14ac:dyDescent="0.3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0.5" x14ac:dyDescent="0.35">
      <c r="A35" s="4" t="s">
        <v>8</v>
      </c>
      <c r="B35" s="22" t="s">
        <v>4</v>
      </c>
      <c r="C35" s="5" t="s">
        <v>5</v>
      </c>
      <c r="D35" s="17">
        <v>42822</v>
      </c>
    </row>
    <row r="36" spans="1:4" ht="30.5" x14ac:dyDescent="0.35">
      <c r="A36" s="4" t="s">
        <v>9</v>
      </c>
      <c r="B36" s="7" t="s">
        <v>97</v>
      </c>
      <c r="C36" s="5" t="s">
        <v>5</v>
      </c>
      <c r="D36" s="5" t="s">
        <v>261</v>
      </c>
    </row>
    <row r="37" spans="1:4" ht="31" x14ac:dyDescent="0.35">
      <c r="A37" s="4" t="s">
        <v>10</v>
      </c>
      <c r="B37" s="7" t="s">
        <v>98</v>
      </c>
      <c r="C37" s="5" t="s">
        <v>5</v>
      </c>
      <c r="D37" s="5" t="s">
        <v>237</v>
      </c>
    </row>
    <row r="38" spans="1:4" ht="30.5" x14ac:dyDescent="0.35">
      <c r="A38" s="4" t="s">
        <v>11</v>
      </c>
      <c r="B38" s="3" t="s">
        <v>65</v>
      </c>
      <c r="C38" s="5" t="s">
        <v>5</v>
      </c>
      <c r="D38" s="5" t="s">
        <v>259</v>
      </c>
    </row>
    <row r="39" spans="1:4" ht="30.5" x14ac:dyDescent="0.35">
      <c r="A39" s="4" t="s">
        <v>12</v>
      </c>
      <c r="B39" s="3" t="s">
        <v>99</v>
      </c>
      <c r="C39" s="5" t="s">
        <v>19</v>
      </c>
      <c r="D39" s="33" t="s">
        <v>365</v>
      </c>
    </row>
    <row r="40" spans="1:4" ht="31" x14ac:dyDescent="0.35">
      <c r="A40" s="4" t="s">
        <v>13</v>
      </c>
      <c r="B40" s="7" t="s">
        <v>100</v>
      </c>
      <c r="C40" s="5" t="s">
        <v>5</v>
      </c>
      <c r="D40" s="5" t="s">
        <v>262</v>
      </c>
    </row>
    <row r="41" spans="1:4" ht="31" x14ac:dyDescent="0.35">
      <c r="A41" s="4" t="s">
        <v>14</v>
      </c>
      <c r="B41" s="3" t="s">
        <v>101</v>
      </c>
      <c r="C41" s="5" t="s">
        <v>5</v>
      </c>
      <c r="D41" s="5" t="s">
        <v>263</v>
      </c>
    </row>
    <row r="42" spans="1:4" ht="46.5" x14ac:dyDescent="0.35">
      <c r="A42" s="4" t="s">
        <v>15</v>
      </c>
      <c r="B42" s="3" t="s">
        <v>102</v>
      </c>
      <c r="C42" s="5" t="s">
        <v>5</v>
      </c>
      <c r="D42" s="5" t="s">
        <v>256</v>
      </c>
    </row>
    <row r="43" spans="1:4" ht="30.5" x14ac:dyDescent="0.35">
      <c r="A43" s="4" t="s">
        <v>16</v>
      </c>
      <c r="B43" s="7" t="s">
        <v>103</v>
      </c>
      <c r="C43" s="5" t="s">
        <v>5</v>
      </c>
      <c r="D43" s="17">
        <v>42552</v>
      </c>
    </row>
    <row r="44" spans="1:4" ht="31" x14ac:dyDescent="0.35">
      <c r="A44" s="4" t="s">
        <v>17</v>
      </c>
      <c r="B44" s="7" t="s">
        <v>185</v>
      </c>
      <c r="C44" s="5" t="s">
        <v>5</v>
      </c>
      <c r="D44" s="5">
        <v>2.92</v>
      </c>
    </row>
    <row r="45" spans="1:4" ht="31" x14ac:dyDescent="0.35">
      <c r="A45" s="4" t="s">
        <v>18</v>
      </c>
      <c r="B45" s="7" t="s">
        <v>186</v>
      </c>
      <c r="C45" s="5" t="s">
        <v>5</v>
      </c>
      <c r="D45" s="5" t="s">
        <v>257</v>
      </c>
    </row>
    <row r="46" spans="1:4" x14ac:dyDescent="0.35">
      <c r="A46" s="130" t="s">
        <v>105</v>
      </c>
      <c r="B46" s="131"/>
      <c r="C46" s="131"/>
      <c r="D46" s="132"/>
    </row>
    <row r="47" spans="1:4" ht="62" x14ac:dyDescent="0.35">
      <c r="A47" s="4">
        <v>12</v>
      </c>
      <c r="B47" s="7" t="s">
        <v>105</v>
      </c>
      <c r="C47" s="5" t="s">
        <v>5</v>
      </c>
      <c r="D47" s="5" t="s">
        <v>256</v>
      </c>
    </row>
    <row r="49" spans="1:4" ht="30" x14ac:dyDescent="0.3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0.5" x14ac:dyDescent="0.35">
      <c r="A50" s="4" t="s">
        <v>8</v>
      </c>
      <c r="B50" s="22" t="s">
        <v>4</v>
      </c>
      <c r="C50" s="5" t="s">
        <v>5</v>
      </c>
      <c r="D50" s="17">
        <v>42822</v>
      </c>
    </row>
    <row r="51" spans="1:4" ht="30.5" x14ac:dyDescent="0.35">
      <c r="A51" s="4" t="s">
        <v>9</v>
      </c>
      <c r="B51" s="7" t="s">
        <v>97</v>
      </c>
      <c r="C51" s="5" t="s">
        <v>5</v>
      </c>
      <c r="D51" s="5" t="s">
        <v>264</v>
      </c>
    </row>
    <row r="52" spans="1:4" ht="31" x14ac:dyDescent="0.35">
      <c r="A52" s="4" t="s">
        <v>10</v>
      </c>
      <c r="B52" s="7" t="s">
        <v>98</v>
      </c>
      <c r="C52" s="5" t="s">
        <v>5</v>
      </c>
      <c r="D52" s="5" t="s">
        <v>237</v>
      </c>
    </row>
    <row r="53" spans="1:4" ht="30.5" x14ac:dyDescent="0.35">
      <c r="A53" s="4" t="s">
        <v>11</v>
      </c>
      <c r="B53" s="3" t="s">
        <v>65</v>
      </c>
      <c r="C53" s="5" t="s">
        <v>5</v>
      </c>
      <c r="D53" s="5" t="s">
        <v>259</v>
      </c>
    </row>
    <row r="54" spans="1:4" ht="30.5" x14ac:dyDescent="0.35">
      <c r="A54" s="4" t="s">
        <v>12</v>
      </c>
      <c r="B54" s="3" t="s">
        <v>99</v>
      </c>
      <c r="C54" s="5" t="s">
        <v>19</v>
      </c>
      <c r="D54" s="5">
        <v>25.44</v>
      </c>
    </row>
    <row r="55" spans="1:4" ht="31" x14ac:dyDescent="0.35">
      <c r="A55" s="4" t="s">
        <v>13</v>
      </c>
      <c r="B55" s="7" t="s">
        <v>100</v>
      </c>
      <c r="C55" s="5" t="s">
        <v>5</v>
      </c>
      <c r="D55" s="5" t="s">
        <v>260</v>
      </c>
    </row>
    <row r="56" spans="1:4" ht="31" x14ac:dyDescent="0.35">
      <c r="A56" s="4" t="s">
        <v>14</v>
      </c>
      <c r="B56" s="3" t="s">
        <v>101</v>
      </c>
      <c r="C56" s="5" t="s">
        <v>5</v>
      </c>
      <c r="D56" s="31" t="s">
        <v>344</v>
      </c>
    </row>
    <row r="57" spans="1:4" ht="46.5" x14ac:dyDescent="0.35">
      <c r="A57" s="4" t="s">
        <v>15</v>
      </c>
      <c r="B57" s="3" t="s">
        <v>102</v>
      </c>
      <c r="C57" s="5" t="s">
        <v>5</v>
      </c>
      <c r="D57" s="5" t="s">
        <v>256</v>
      </c>
    </row>
    <row r="58" spans="1:4" ht="30.5" x14ac:dyDescent="0.35">
      <c r="A58" s="4" t="s">
        <v>16</v>
      </c>
      <c r="B58" s="7" t="s">
        <v>103</v>
      </c>
      <c r="C58" s="5" t="s">
        <v>5</v>
      </c>
      <c r="D58" s="17">
        <v>42256</v>
      </c>
    </row>
    <row r="59" spans="1:4" ht="31" x14ac:dyDescent="0.35">
      <c r="A59" s="4" t="s">
        <v>17</v>
      </c>
      <c r="B59" s="7" t="s">
        <v>185</v>
      </c>
      <c r="C59" s="5" t="s">
        <v>5</v>
      </c>
      <c r="D59" s="5">
        <v>6.94</v>
      </c>
    </row>
    <row r="60" spans="1:4" ht="31" x14ac:dyDescent="0.35">
      <c r="A60" s="4" t="s">
        <v>18</v>
      </c>
      <c r="B60" s="7" t="s">
        <v>186</v>
      </c>
      <c r="C60" s="5" t="s">
        <v>5</v>
      </c>
      <c r="D60" s="5" t="s">
        <v>257</v>
      </c>
    </row>
    <row r="61" spans="1:4" x14ac:dyDescent="0.35">
      <c r="A61" s="130" t="s">
        <v>105</v>
      </c>
      <c r="B61" s="131"/>
      <c r="C61" s="131"/>
      <c r="D61" s="132"/>
    </row>
    <row r="62" spans="1:4" ht="62" x14ac:dyDescent="0.35">
      <c r="A62" s="4">
        <v>12</v>
      </c>
      <c r="B62" s="7" t="s">
        <v>105</v>
      </c>
      <c r="C62" s="5" t="s">
        <v>5</v>
      </c>
      <c r="D62" s="5" t="s">
        <v>256</v>
      </c>
    </row>
    <row r="64" spans="1:4" ht="30" x14ac:dyDescent="0.3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0.5" x14ac:dyDescent="0.35">
      <c r="A65" s="4" t="s">
        <v>8</v>
      </c>
      <c r="B65" s="22" t="s">
        <v>4</v>
      </c>
      <c r="C65" s="5" t="s">
        <v>5</v>
      </c>
      <c r="D65" s="17">
        <v>42399</v>
      </c>
    </row>
    <row r="66" spans="1:4" ht="30.5" x14ac:dyDescent="0.35">
      <c r="A66" s="4" t="s">
        <v>9</v>
      </c>
      <c r="B66" s="7" t="s">
        <v>97</v>
      </c>
      <c r="C66" s="5" t="s">
        <v>5</v>
      </c>
      <c r="D66" s="5" t="s">
        <v>265</v>
      </c>
    </row>
    <row r="67" spans="1:4" ht="31" x14ac:dyDescent="0.35">
      <c r="A67" s="4" t="s">
        <v>10</v>
      </c>
      <c r="B67" s="7" t="s">
        <v>98</v>
      </c>
      <c r="C67" s="5" t="s">
        <v>5</v>
      </c>
      <c r="D67" s="5" t="s">
        <v>237</v>
      </c>
    </row>
    <row r="68" spans="1:4" ht="30.5" x14ac:dyDescent="0.35">
      <c r="A68" s="4" t="s">
        <v>11</v>
      </c>
      <c r="B68" s="3" t="s">
        <v>65</v>
      </c>
      <c r="C68" s="5" t="s">
        <v>5</v>
      </c>
      <c r="D68" s="5" t="s">
        <v>259</v>
      </c>
    </row>
    <row r="69" spans="1:4" ht="30.5" x14ac:dyDescent="0.35">
      <c r="A69" s="4" t="s">
        <v>12</v>
      </c>
      <c r="B69" s="3" t="s">
        <v>99</v>
      </c>
      <c r="C69" s="5" t="s">
        <v>19</v>
      </c>
      <c r="D69" s="5">
        <v>1621.95</v>
      </c>
    </row>
    <row r="70" spans="1:4" ht="31" x14ac:dyDescent="0.35">
      <c r="A70" s="4" t="s">
        <v>13</v>
      </c>
      <c r="B70" s="7" t="s">
        <v>100</v>
      </c>
      <c r="C70" s="5" t="s">
        <v>5</v>
      </c>
      <c r="D70" s="5" t="s">
        <v>262</v>
      </c>
    </row>
    <row r="71" spans="1:4" ht="31" x14ac:dyDescent="0.35">
      <c r="A71" s="4" t="s">
        <v>14</v>
      </c>
      <c r="B71" s="3" t="s">
        <v>101</v>
      </c>
      <c r="C71" s="5" t="s">
        <v>5</v>
      </c>
      <c r="D71" s="5" t="s">
        <v>266</v>
      </c>
    </row>
    <row r="72" spans="1:4" ht="46.5" x14ac:dyDescent="0.35">
      <c r="A72" s="4" t="s">
        <v>15</v>
      </c>
      <c r="B72" s="3" t="s">
        <v>102</v>
      </c>
      <c r="C72" s="5" t="s">
        <v>5</v>
      </c>
      <c r="D72" s="5" t="s">
        <v>256</v>
      </c>
    </row>
    <row r="73" spans="1:4" ht="30.5" x14ac:dyDescent="0.35">
      <c r="A73" s="4" t="s">
        <v>16</v>
      </c>
      <c r="B73" s="7" t="s">
        <v>103</v>
      </c>
      <c r="C73" s="5" t="s">
        <v>5</v>
      </c>
      <c r="D73" s="17">
        <v>42552</v>
      </c>
    </row>
    <row r="74" spans="1:4" ht="31" x14ac:dyDescent="0.35">
      <c r="A74" s="4" t="s">
        <v>17</v>
      </c>
      <c r="B74" s="7" t="s">
        <v>185</v>
      </c>
      <c r="C74" s="5" t="s">
        <v>5</v>
      </c>
      <c r="D74" s="5" t="s">
        <v>223</v>
      </c>
    </row>
    <row r="75" spans="1:4" ht="31" x14ac:dyDescent="0.35">
      <c r="A75" s="4" t="s">
        <v>18</v>
      </c>
      <c r="B75" s="7" t="s">
        <v>186</v>
      </c>
      <c r="C75" s="5" t="s">
        <v>5</v>
      </c>
      <c r="D75" s="5" t="s">
        <v>257</v>
      </c>
    </row>
    <row r="76" spans="1:4" x14ac:dyDescent="0.35">
      <c r="A76" s="130" t="s">
        <v>105</v>
      </c>
      <c r="B76" s="131"/>
      <c r="C76" s="131"/>
      <c r="D76" s="132"/>
    </row>
    <row r="77" spans="1:4" ht="62" x14ac:dyDescent="0.35">
      <c r="A77" s="4">
        <v>12</v>
      </c>
      <c r="B77" s="7" t="s">
        <v>105</v>
      </c>
      <c r="C77" s="5" t="s">
        <v>5</v>
      </c>
      <c r="D77" s="5" t="s">
        <v>256</v>
      </c>
    </row>
  </sheetData>
  <mergeCells count="6">
    <mergeCell ref="A76:D76"/>
    <mergeCell ref="A1:D1"/>
    <mergeCell ref="A16:D16"/>
    <mergeCell ref="A31:D31"/>
    <mergeCell ref="A46:D46"/>
    <mergeCell ref="A61:D61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0" workbookViewId="0">
      <selection activeCell="D9" sqref="D9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133" t="s">
        <v>111</v>
      </c>
      <c r="B1" s="133"/>
      <c r="C1" s="133"/>
      <c r="D1" s="13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17">
        <v>42822</v>
      </c>
    </row>
    <row r="5" spans="1:4" s="6" customFormat="1" ht="20.149999999999999" customHeight="1" x14ac:dyDescent="0.35">
      <c r="A5" s="4" t="s">
        <v>9</v>
      </c>
      <c r="B5" s="7" t="s">
        <v>187</v>
      </c>
      <c r="C5" s="5" t="s">
        <v>5</v>
      </c>
      <c r="D5" s="5" t="s">
        <v>223</v>
      </c>
    </row>
    <row r="6" spans="1:4" s="6" customFormat="1" ht="20.149999999999999" customHeight="1" x14ac:dyDescent="0.35">
      <c r="A6" s="4" t="s">
        <v>10</v>
      </c>
      <c r="B6" s="7" t="s">
        <v>188</v>
      </c>
      <c r="C6" s="5" t="s">
        <v>5</v>
      </c>
      <c r="D6" s="5" t="s">
        <v>223</v>
      </c>
    </row>
    <row r="7" spans="1:4" s="6" customFormat="1" ht="46.5" x14ac:dyDescent="0.35">
      <c r="A7" s="4" t="s">
        <v>11</v>
      </c>
      <c r="B7" s="7" t="s">
        <v>189</v>
      </c>
      <c r="C7" s="5" t="s">
        <v>7</v>
      </c>
      <c r="D7" s="5" t="s">
        <v>223</v>
      </c>
    </row>
    <row r="8" spans="1:4" s="6" customFormat="1" ht="51" customHeight="1" x14ac:dyDescent="0.35">
      <c r="A8" s="128" t="s">
        <v>190</v>
      </c>
      <c r="B8" s="128"/>
      <c r="C8" s="128"/>
      <c r="D8" s="128"/>
    </row>
    <row r="9" spans="1:4" s="6" customFormat="1" ht="20.149999999999999" customHeight="1" x14ac:dyDescent="0.35">
      <c r="A9" s="4" t="s">
        <v>12</v>
      </c>
      <c r="B9" s="7" t="s">
        <v>191</v>
      </c>
      <c r="C9" s="5" t="s">
        <v>5</v>
      </c>
      <c r="D9" s="5" t="s">
        <v>223</v>
      </c>
    </row>
    <row r="10" spans="1:4" s="6" customFormat="1" ht="20.149999999999999" customHeight="1" x14ac:dyDescent="0.35">
      <c r="A10" s="4" t="s">
        <v>13</v>
      </c>
      <c r="B10" s="7" t="s">
        <v>192</v>
      </c>
      <c r="C10" s="5" t="s">
        <v>5</v>
      </c>
      <c r="D10" s="5" t="s">
        <v>223</v>
      </c>
    </row>
    <row r="11" spans="1:4" s="6" customFormat="1" ht="21" customHeight="1" x14ac:dyDescent="0.35">
      <c r="A11" s="4" t="s">
        <v>14</v>
      </c>
      <c r="B11" s="7" t="s">
        <v>107</v>
      </c>
      <c r="C11" s="5" t="s">
        <v>5</v>
      </c>
      <c r="D11" s="5" t="s">
        <v>223</v>
      </c>
    </row>
    <row r="12" spans="1:4" s="6" customFormat="1" ht="20.149999999999999" customHeight="1" x14ac:dyDescent="0.35">
      <c r="A12" s="4" t="s">
        <v>15</v>
      </c>
      <c r="B12" s="7" t="s">
        <v>108</v>
      </c>
      <c r="C12" s="5" t="s">
        <v>5</v>
      </c>
      <c r="D12" s="5" t="s">
        <v>223</v>
      </c>
    </row>
    <row r="13" spans="1:4" s="6" customFormat="1" ht="20.149999999999999" customHeight="1" x14ac:dyDescent="0.35">
      <c r="A13" s="4" t="s">
        <v>16</v>
      </c>
      <c r="B13" s="7" t="s">
        <v>109</v>
      </c>
      <c r="C13" s="5" t="s">
        <v>19</v>
      </c>
      <c r="D13" s="5" t="s">
        <v>223</v>
      </c>
    </row>
    <row r="14" spans="1:4" s="6" customFormat="1" ht="67.5" customHeight="1" x14ac:dyDescent="0.35">
      <c r="A14" s="4" t="s">
        <v>17</v>
      </c>
      <c r="B14" s="7" t="s">
        <v>110</v>
      </c>
      <c r="C14" s="5" t="s">
        <v>5</v>
      </c>
      <c r="D14" s="5" t="s">
        <v>223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129" t="s">
        <v>116</v>
      </c>
      <c r="B1" s="129"/>
      <c r="C1" s="129"/>
      <c r="D1" s="129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17">
        <v>42822</v>
      </c>
    </row>
    <row r="5" spans="1:4" ht="20.149999999999999" customHeight="1" x14ac:dyDescent="0.35">
      <c r="A5" s="128" t="s">
        <v>112</v>
      </c>
      <c r="B5" s="128"/>
      <c r="C5" s="128"/>
      <c r="D5" s="128"/>
    </row>
    <row r="6" spans="1:4" ht="20.149999999999999" customHeight="1" x14ac:dyDescent="0.35">
      <c r="A6" s="4" t="s">
        <v>9</v>
      </c>
      <c r="B6" s="3" t="s">
        <v>113</v>
      </c>
      <c r="C6" s="5" t="s">
        <v>5</v>
      </c>
      <c r="D6" s="5" t="s">
        <v>267</v>
      </c>
    </row>
    <row r="7" spans="1:4" ht="63" customHeight="1" x14ac:dyDescent="0.35">
      <c r="A7" s="4" t="s">
        <v>10</v>
      </c>
      <c r="B7" s="3" t="s">
        <v>114</v>
      </c>
      <c r="C7" s="5" t="s">
        <v>19</v>
      </c>
      <c r="D7" s="5" t="s">
        <v>223</v>
      </c>
    </row>
    <row r="8" spans="1:4" ht="82.5" customHeight="1" x14ac:dyDescent="0.35">
      <c r="A8" s="4" t="s">
        <v>11</v>
      </c>
      <c r="B8" s="7" t="s">
        <v>115</v>
      </c>
      <c r="C8" s="5" t="s">
        <v>5</v>
      </c>
      <c r="D8" s="5" t="s">
        <v>223</v>
      </c>
    </row>
    <row r="9" spans="1:4" ht="20.149999999999999" customHeight="1" x14ac:dyDescent="0.35">
      <c r="A9" s="4" t="s">
        <v>12</v>
      </c>
      <c r="B9" s="7" t="s">
        <v>33</v>
      </c>
      <c r="C9" s="5" t="s">
        <v>5</v>
      </c>
      <c r="D9" s="5" t="s">
        <v>223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4" workbookViewId="0">
      <selection activeCell="D5" sqref="D5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129" t="s">
        <v>119</v>
      </c>
      <c r="B1" s="129"/>
      <c r="C1" s="129"/>
      <c r="D1" s="129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17">
        <v>42822</v>
      </c>
    </row>
    <row r="5" spans="1:4" s="6" customFormat="1" ht="51" customHeight="1" x14ac:dyDescent="0.35">
      <c r="A5" s="4" t="s">
        <v>9</v>
      </c>
      <c r="B5" s="7" t="s">
        <v>117</v>
      </c>
      <c r="C5" s="5" t="s">
        <v>5</v>
      </c>
      <c r="D5" s="17" t="s">
        <v>328</v>
      </c>
    </row>
    <row r="6" spans="1:4" s="6" customFormat="1" ht="64.5" customHeight="1" x14ac:dyDescent="0.35">
      <c r="A6" s="4" t="s">
        <v>10</v>
      </c>
      <c r="B6" s="3" t="s">
        <v>118</v>
      </c>
      <c r="C6" s="5" t="s">
        <v>5</v>
      </c>
      <c r="D6" s="30" t="s">
        <v>329</v>
      </c>
    </row>
    <row r="7" spans="1:4" s="6" customFormat="1" ht="64.5" customHeight="1" x14ac:dyDescent="0.35">
      <c r="A7" s="4" t="s">
        <v>330</v>
      </c>
      <c r="B7" s="3" t="s">
        <v>118</v>
      </c>
      <c r="C7" s="5" t="s">
        <v>5</v>
      </c>
      <c r="D7" s="30" t="s">
        <v>331</v>
      </c>
    </row>
  </sheetData>
  <mergeCells count="1">
    <mergeCell ref="A1:D1"/>
  </mergeCells>
  <hyperlinks>
    <hyperlink ref="D6" r:id="rId1"/>
    <hyperlink ref="D7" r:id="rId2"/>
  </hyperlinks>
  <pageMargins left="0.7" right="0.7" top="0.75" bottom="0.75" header="0.3" footer="0.3"/>
  <pageSetup paperSize="9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topLeftCell="A82" zoomScaleNormal="100" workbookViewId="0">
      <selection activeCell="I103" sqref="I103"/>
    </sheetView>
  </sheetViews>
  <sheetFormatPr defaultColWidth="9.08984375" defaultRowHeight="15.5" x14ac:dyDescent="0.35"/>
  <cols>
    <col min="1" max="1" width="5.90625" style="1" customWidth="1"/>
    <col min="2" max="2" width="47.36328125" style="16" customWidth="1"/>
    <col min="3" max="3" width="10.54296875" style="1" customWidth="1"/>
    <col min="4" max="4" width="23.453125" style="1" customWidth="1"/>
    <col min="5" max="5" width="9.08984375" style="1"/>
    <col min="6" max="6" width="14.453125" style="1" hidden="1" customWidth="1"/>
    <col min="7" max="7" width="16.453125" style="1" hidden="1" customWidth="1"/>
    <col min="8" max="8" width="11.36328125" style="1" bestFit="1" customWidth="1"/>
    <col min="9" max="9" width="30.08984375" style="1" customWidth="1"/>
    <col min="10" max="10" width="9.08984375" style="1"/>
    <col min="11" max="11" width="11.36328125" style="1" bestFit="1" customWidth="1"/>
    <col min="12" max="16384" width="9.08984375" style="1"/>
  </cols>
  <sheetData>
    <row r="1" spans="1:9" ht="36.75" customHeight="1" x14ac:dyDescent="0.35">
      <c r="A1" s="136" t="s">
        <v>193</v>
      </c>
      <c r="B1" s="136"/>
      <c r="C1" s="136"/>
      <c r="D1" s="136"/>
    </row>
    <row r="2" spans="1:9" x14ac:dyDescent="0.35">
      <c r="A2" s="74"/>
      <c r="B2" s="75" t="s">
        <v>378</v>
      </c>
      <c r="C2" s="74"/>
      <c r="D2" s="74"/>
    </row>
    <row r="3" spans="1:9" ht="35.25" customHeight="1" x14ac:dyDescent="0.35">
      <c r="A3" s="76" t="s">
        <v>0</v>
      </c>
      <c r="B3" s="77" t="s">
        <v>1</v>
      </c>
      <c r="C3" s="76" t="s">
        <v>2</v>
      </c>
      <c r="D3" s="76" t="s">
        <v>3</v>
      </c>
    </row>
    <row r="4" spans="1:9" s="6" customFormat="1" ht="20.149999999999999" customHeight="1" x14ac:dyDescent="0.35">
      <c r="A4" s="78" t="s">
        <v>379</v>
      </c>
      <c r="B4" s="79" t="s">
        <v>4</v>
      </c>
      <c r="C4" s="80" t="s">
        <v>5</v>
      </c>
      <c r="D4" s="81">
        <v>42822</v>
      </c>
    </row>
    <row r="5" spans="1:9" s="6" customFormat="1" ht="20.149999999999999" customHeight="1" x14ac:dyDescent="0.35">
      <c r="A5" s="78" t="s">
        <v>380</v>
      </c>
      <c r="B5" s="79" t="s">
        <v>120</v>
      </c>
      <c r="C5" s="80" t="s">
        <v>5</v>
      </c>
      <c r="D5" s="81">
        <v>42370</v>
      </c>
    </row>
    <row r="6" spans="1:9" s="6" customFormat="1" ht="20.149999999999999" customHeight="1" x14ac:dyDescent="0.35">
      <c r="A6" s="78" t="s">
        <v>381</v>
      </c>
      <c r="B6" s="79" t="s">
        <v>121</v>
      </c>
      <c r="C6" s="80" t="s">
        <v>5</v>
      </c>
      <c r="D6" s="81">
        <v>42735</v>
      </c>
      <c r="F6" s="6" t="s">
        <v>376</v>
      </c>
      <c r="G6" s="6" t="s">
        <v>375</v>
      </c>
    </row>
    <row r="7" spans="1:9" s="6" customFormat="1" ht="30" customHeight="1" x14ac:dyDescent="0.35">
      <c r="A7" s="137" t="s">
        <v>194</v>
      </c>
      <c r="B7" s="137"/>
      <c r="C7" s="137"/>
      <c r="D7" s="137"/>
      <c r="F7" s="71">
        <v>0.68</v>
      </c>
      <c r="G7" s="71">
        <v>0.32</v>
      </c>
    </row>
    <row r="8" spans="1:9" s="6" customFormat="1" ht="30" customHeight="1" x14ac:dyDescent="0.35">
      <c r="A8" s="78" t="s">
        <v>382</v>
      </c>
      <c r="B8" s="82" t="s">
        <v>122</v>
      </c>
      <c r="C8" s="80" t="s">
        <v>19</v>
      </c>
      <c r="D8" s="83">
        <f>0.32*I8</f>
        <v>59859.520000000004</v>
      </c>
      <c r="F8" s="71">
        <f>0.68*I8</f>
        <v>127201.48000000001</v>
      </c>
      <c r="G8" s="71">
        <f>0.32*I8</f>
        <v>59859.520000000004</v>
      </c>
      <c r="I8" s="45">
        <v>187061</v>
      </c>
    </row>
    <row r="9" spans="1:9" s="6" customFormat="1" ht="20.149999999999999" customHeight="1" x14ac:dyDescent="0.35">
      <c r="A9" s="78" t="s">
        <v>383</v>
      </c>
      <c r="B9" s="84" t="s">
        <v>132</v>
      </c>
      <c r="C9" s="80" t="s">
        <v>19</v>
      </c>
      <c r="D9" s="83">
        <f t="shared" ref="D9:D24" si="0">0.32*I9</f>
        <v>0</v>
      </c>
      <c r="F9" s="71">
        <f t="shared" ref="F9:F24" si="1">0.68*I9</f>
        <v>0</v>
      </c>
      <c r="G9" s="71">
        <f t="shared" ref="G9" si="2">0.2*I9</f>
        <v>0</v>
      </c>
      <c r="I9" s="45">
        <v>0</v>
      </c>
    </row>
    <row r="10" spans="1:9" s="6" customFormat="1" ht="20.149999999999999" customHeight="1" x14ac:dyDescent="0.35">
      <c r="A10" s="78" t="s">
        <v>384</v>
      </c>
      <c r="B10" s="84" t="s">
        <v>133</v>
      </c>
      <c r="C10" s="80" t="s">
        <v>19</v>
      </c>
      <c r="D10" s="120">
        <f t="shared" si="0"/>
        <v>59859.520000000004</v>
      </c>
      <c r="F10" s="71">
        <f t="shared" si="1"/>
        <v>127201.48000000001</v>
      </c>
      <c r="G10" s="71">
        <f t="shared" ref="G10:G15" si="3">0.32*I10</f>
        <v>59859.520000000004</v>
      </c>
      <c r="I10" s="45">
        <v>187061</v>
      </c>
    </row>
    <row r="11" spans="1:9" s="6" customFormat="1" ht="33" customHeight="1" x14ac:dyDescent="0.35">
      <c r="A11" s="78" t="s">
        <v>385</v>
      </c>
      <c r="B11" s="82" t="s">
        <v>195</v>
      </c>
      <c r="C11" s="80" t="s">
        <v>19</v>
      </c>
      <c r="D11" s="120">
        <f t="shared" si="0"/>
        <v>469765.05599999992</v>
      </c>
      <c r="F11" s="71">
        <f t="shared" si="1"/>
        <v>998250.74399999995</v>
      </c>
      <c r="G11" s="71">
        <f t="shared" si="3"/>
        <v>469765.05599999992</v>
      </c>
      <c r="I11" s="45">
        <f>I12+I13+I14</f>
        <v>1468015.7999999998</v>
      </c>
    </row>
    <row r="12" spans="1:9" s="6" customFormat="1" ht="20.149999999999999" customHeight="1" x14ac:dyDescent="0.35">
      <c r="A12" s="78" t="s">
        <v>386</v>
      </c>
      <c r="B12" s="84" t="s">
        <v>134</v>
      </c>
      <c r="C12" s="80" t="s">
        <v>19</v>
      </c>
      <c r="D12" s="120">
        <f t="shared" si="0"/>
        <v>221694.9504</v>
      </c>
      <c r="F12" s="71">
        <f t="shared" si="1"/>
        <v>471101.7696</v>
      </c>
      <c r="G12" s="71">
        <f t="shared" si="3"/>
        <v>221694.9504</v>
      </c>
      <c r="I12" s="45">
        <v>692796.72</v>
      </c>
    </row>
    <row r="13" spans="1:9" s="6" customFormat="1" ht="20.149999999999999" customHeight="1" x14ac:dyDescent="0.35">
      <c r="A13" s="78" t="s">
        <v>387</v>
      </c>
      <c r="B13" s="84" t="s">
        <v>135</v>
      </c>
      <c r="C13" s="80" t="s">
        <v>19</v>
      </c>
      <c r="D13" s="120">
        <f t="shared" si="0"/>
        <v>188250.91199999998</v>
      </c>
      <c r="F13" s="71">
        <f t="shared" si="1"/>
        <v>400033.18800000002</v>
      </c>
      <c r="G13" s="71">
        <f t="shared" si="3"/>
        <v>188250.91199999998</v>
      </c>
      <c r="I13" s="45">
        <v>588284.1</v>
      </c>
    </row>
    <row r="14" spans="1:9" s="6" customFormat="1" ht="20.149999999999999" customHeight="1" x14ac:dyDescent="0.35">
      <c r="A14" s="78" t="s">
        <v>388</v>
      </c>
      <c r="B14" s="84" t="s">
        <v>136</v>
      </c>
      <c r="C14" s="80" t="s">
        <v>19</v>
      </c>
      <c r="D14" s="120">
        <f t="shared" si="0"/>
        <v>59819.193600000006</v>
      </c>
      <c r="F14" s="71">
        <f t="shared" si="1"/>
        <v>127115.78640000001</v>
      </c>
      <c r="G14" s="71">
        <f t="shared" si="3"/>
        <v>59819.193600000006</v>
      </c>
      <c r="I14" s="45">
        <v>186934.98</v>
      </c>
    </row>
    <row r="15" spans="1:9" s="6" customFormat="1" ht="20.25" customHeight="1" x14ac:dyDescent="0.35">
      <c r="A15" s="78" t="s">
        <v>389</v>
      </c>
      <c r="B15" s="82" t="s">
        <v>123</v>
      </c>
      <c r="C15" s="80" t="s">
        <v>19</v>
      </c>
      <c r="D15" s="120">
        <f t="shared" si="0"/>
        <v>474135.0368</v>
      </c>
      <c r="F15" s="71">
        <f t="shared" si="1"/>
        <v>1007536.9532000001</v>
      </c>
      <c r="G15" s="71">
        <f t="shared" si="3"/>
        <v>474135.0368</v>
      </c>
      <c r="I15" s="45">
        <f>I16</f>
        <v>1481671.99</v>
      </c>
    </row>
    <row r="16" spans="1:9" s="6" customFormat="1" ht="20.25" customHeight="1" x14ac:dyDescent="0.35">
      <c r="A16" s="78" t="s">
        <v>390</v>
      </c>
      <c r="B16" s="84" t="s">
        <v>196</v>
      </c>
      <c r="C16" s="80" t="s">
        <v>19</v>
      </c>
      <c r="D16" s="120">
        <f t="shared" si="0"/>
        <v>474135.0368</v>
      </c>
      <c r="F16" s="71">
        <f>0.68*I16</f>
        <v>1007536.9532000001</v>
      </c>
      <c r="G16" s="71">
        <f t="shared" ref="G16:G76" si="4">0.32*I16</f>
        <v>474135.0368</v>
      </c>
      <c r="I16" s="45">
        <f>188673.81+593756.2+699241.98</f>
        <v>1481671.99</v>
      </c>
    </row>
    <row r="17" spans="1:9" s="6" customFormat="1" ht="20.25" customHeight="1" x14ac:dyDescent="0.35">
      <c r="A17" s="78" t="s">
        <v>391</v>
      </c>
      <c r="B17" s="84" t="s">
        <v>197</v>
      </c>
      <c r="C17" s="80" t="s">
        <v>19</v>
      </c>
      <c r="D17" s="83">
        <f t="shared" si="0"/>
        <v>0</v>
      </c>
      <c r="F17" s="71">
        <f t="shared" si="1"/>
        <v>0</v>
      </c>
      <c r="G17" s="71">
        <f t="shared" si="4"/>
        <v>0</v>
      </c>
      <c r="I17" s="45">
        <v>0</v>
      </c>
    </row>
    <row r="18" spans="1:9" s="6" customFormat="1" ht="20.149999999999999" customHeight="1" x14ac:dyDescent="0.35">
      <c r="A18" s="78" t="s">
        <v>392</v>
      </c>
      <c r="B18" s="84" t="s">
        <v>137</v>
      </c>
      <c r="C18" s="80" t="s">
        <v>19</v>
      </c>
      <c r="D18" s="83">
        <f t="shared" si="0"/>
        <v>0</v>
      </c>
      <c r="F18" s="71">
        <f t="shared" si="1"/>
        <v>0</v>
      </c>
      <c r="G18" s="71">
        <f t="shared" si="4"/>
        <v>0</v>
      </c>
      <c r="I18" s="45">
        <v>0</v>
      </c>
    </row>
    <row r="19" spans="1:9" s="6" customFormat="1" ht="30" customHeight="1" x14ac:dyDescent="0.35">
      <c r="A19" s="78" t="s">
        <v>393</v>
      </c>
      <c r="B19" s="84" t="s">
        <v>138</v>
      </c>
      <c r="C19" s="80" t="s">
        <v>19</v>
      </c>
      <c r="D19" s="83">
        <f t="shared" si="0"/>
        <v>0</v>
      </c>
      <c r="F19" s="71">
        <f t="shared" si="1"/>
        <v>0</v>
      </c>
      <c r="G19" s="71">
        <f t="shared" si="4"/>
        <v>0</v>
      </c>
      <c r="I19" s="45">
        <v>0</v>
      </c>
    </row>
    <row r="20" spans="1:9" s="6" customFormat="1" ht="20.149999999999999" customHeight="1" x14ac:dyDescent="0.35">
      <c r="A20" s="78" t="s">
        <v>394</v>
      </c>
      <c r="B20" s="84" t="s">
        <v>139</v>
      </c>
      <c r="C20" s="80" t="s">
        <v>19</v>
      </c>
      <c r="D20" s="83">
        <f t="shared" si="0"/>
        <v>0</v>
      </c>
      <c r="F20" s="71">
        <f t="shared" si="1"/>
        <v>0</v>
      </c>
      <c r="G20" s="71">
        <f t="shared" si="4"/>
        <v>0</v>
      </c>
      <c r="I20" s="45">
        <v>0</v>
      </c>
    </row>
    <row r="21" spans="1:9" s="6" customFormat="1" ht="20.149999999999999" customHeight="1" x14ac:dyDescent="0.35">
      <c r="A21" s="78" t="s">
        <v>395</v>
      </c>
      <c r="B21" s="82" t="s">
        <v>124</v>
      </c>
      <c r="C21" s="80" t="s">
        <v>19</v>
      </c>
      <c r="D21" s="120">
        <f t="shared" si="0"/>
        <v>418645.49760000006</v>
      </c>
      <c r="F21" s="71">
        <f>0.68*I21</f>
        <v>889621.68240000017</v>
      </c>
      <c r="G21" s="71">
        <f t="shared" si="4"/>
        <v>418645.49760000006</v>
      </c>
      <c r="I21" s="45">
        <f>I15-I24</f>
        <v>1308267.1800000002</v>
      </c>
    </row>
    <row r="22" spans="1:9" s="6" customFormat="1" ht="30" customHeight="1" x14ac:dyDescent="0.35">
      <c r="A22" s="78" t="s">
        <v>160</v>
      </c>
      <c r="B22" s="82" t="s">
        <v>125</v>
      </c>
      <c r="C22" s="80" t="s">
        <v>19</v>
      </c>
      <c r="D22" s="120">
        <f t="shared" si="0"/>
        <v>55489.539199999941</v>
      </c>
      <c r="F22" s="71">
        <f t="shared" si="1"/>
        <v>117915.27079999988</v>
      </c>
      <c r="G22" s="71">
        <f t="shared" si="4"/>
        <v>55489.539199999941</v>
      </c>
      <c r="I22" s="45">
        <f>I24</f>
        <v>173404.80999999982</v>
      </c>
    </row>
    <row r="23" spans="1:9" s="6" customFormat="1" ht="20.149999999999999" customHeight="1" x14ac:dyDescent="0.35">
      <c r="A23" s="78" t="s">
        <v>161</v>
      </c>
      <c r="B23" s="84" t="s">
        <v>130</v>
      </c>
      <c r="C23" s="80" t="s">
        <v>19</v>
      </c>
      <c r="D23" s="120">
        <f t="shared" si="0"/>
        <v>0</v>
      </c>
      <c r="F23" s="71">
        <f t="shared" si="1"/>
        <v>0</v>
      </c>
      <c r="G23" s="71">
        <f t="shared" si="4"/>
        <v>0</v>
      </c>
      <c r="I23" s="45">
        <v>0</v>
      </c>
    </row>
    <row r="24" spans="1:9" s="6" customFormat="1" ht="20.149999999999999" customHeight="1" x14ac:dyDescent="0.35">
      <c r="A24" s="78" t="s">
        <v>162</v>
      </c>
      <c r="B24" s="84" t="s">
        <v>131</v>
      </c>
      <c r="C24" s="80" t="s">
        <v>19</v>
      </c>
      <c r="D24" s="120">
        <f t="shared" si="0"/>
        <v>55489.539199999941</v>
      </c>
      <c r="F24" s="71">
        <f t="shared" si="1"/>
        <v>117915.27079999988</v>
      </c>
      <c r="G24" s="71">
        <f t="shared" si="4"/>
        <v>55489.539199999941</v>
      </c>
      <c r="I24" s="45">
        <f>I11-I16+I8</f>
        <v>173404.80999999982</v>
      </c>
    </row>
    <row r="25" spans="1:9" s="6" customFormat="1" ht="32.25" customHeight="1" thickBot="1" x14ac:dyDescent="0.4">
      <c r="A25" s="137" t="s">
        <v>396</v>
      </c>
      <c r="B25" s="137"/>
      <c r="C25" s="137"/>
      <c r="D25" s="137"/>
      <c r="F25" s="71"/>
      <c r="G25" s="71">
        <f t="shared" si="4"/>
        <v>0</v>
      </c>
    </row>
    <row r="26" spans="1:9" s="6" customFormat="1" ht="20.149999999999999" customHeight="1" thickBot="1" x14ac:dyDescent="0.4">
      <c r="A26" s="85">
        <v>21.1</v>
      </c>
      <c r="B26" s="86" t="s">
        <v>268</v>
      </c>
      <c r="C26" s="80" t="s">
        <v>5</v>
      </c>
      <c r="D26" s="87">
        <f>0.32*I26</f>
        <v>221077.6704</v>
      </c>
      <c r="F26" s="72">
        <f>I26*0.68</f>
        <v>469790.04960000003</v>
      </c>
      <c r="G26" s="71">
        <f t="shared" si="4"/>
        <v>221077.6704</v>
      </c>
      <c r="I26" s="13">
        <v>690867.72</v>
      </c>
    </row>
    <row r="27" spans="1:9" s="6" customFormat="1" ht="20.149999999999999" customHeight="1" thickBot="1" x14ac:dyDescent="0.4">
      <c r="A27" s="73"/>
      <c r="B27" s="88" t="s">
        <v>269</v>
      </c>
      <c r="C27" s="80" t="s">
        <v>5</v>
      </c>
      <c r="D27" s="89"/>
      <c r="F27" s="71"/>
      <c r="G27" s="71">
        <f t="shared" si="4"/>
        <v>0</v>
      </c>
    </row>
    <row r="28" spans="1:9" s="6" customFormat="1" ht="20.149999999999999" customHeight="1" thickBot="1" x14ac:dyDescent="0.4">
      <c r="A28" s="90"/>
      <c r="B28" s="91" t="s">
        <v>270</v>
      </c>
      <c r="C28" s="80" t="s">
        <v>5</v>
      </c>
      <c r="D28" s="92" t="s">
        <v>369</v>
      </c>
      <c r="F28" s="71"/>
      <c r="G28" s="71">
        <f t="shared" si="4"/>
        <v>0</v>
      </c>
    </row>
    <row r="29" spans="1:9" s="6" customFormat="1" ht="30" customHeight="1" thickBot="1" x14ac:dyDescent="0.4">
      <c r="A29" s="93"/>
      <c r="B29" s="94" t="s">
        <v>271</v>
      </c>
      <c r="C29" s="138" t="s">
        <v>228</v>
      </c>
      <c r="D29" s="139"/>
      <c r="F29" s="71"/>
      <c r="G29" s="71">
        <f t="shared" si="4"/>
        <v>0</v>
      </c>
    </row>
    <row r="30" spans="1:9" s="6" customFormat="1" ht="20.149999999999999" customHeight="1" thickBot="1" x14ac:dyDescent="0.4">
      <c r="A30" s="93"/>
      <c r="B30" s="95" t="s">
        <v>198</v>
      </c>
      <c r="C30" s="140" t="s">
        <v>272</v>
      </c>
      <c r="D30" s="140"/>
      <c r="F30" s="71"/>
      <c r="G30" s="71">
        <f t="shared" si="4"/>
        <v>0</v>
      </c>
    </row>
    <row r="31" spans="1:9" s="6" customFormat="1" ht="20.149999999999999" customHeight="1" thickBot="1" x14ac:dyDescent="0.4">
      <c r="A31" s="85"/>
      <c r="B31" s="96" t="s">
        <v>273</v>
      </c>
      <c r="C31" s="91" t="s">
        <v>274</v>
      </c>
      <c r="D31" s="91" t="s">
        <v>370</v>
      </c>
      <c r="F31" s="71"/>
      <c r="G31" s="71">
        <f t="shared" si="4"/>
        <v>0</v>
      </c>
    </row>
    <row r="32" spans="1:9" s="6" customFormat="1" ht="32.25" customHeight="1" thickBot="1" x14ac:dyDescent="0.4">
      <c r="A32" s="73"/>
      <c r="B32" s="73" t="s">
        <v>271</v>
      </c>
      <c r="C32" s="138" t="s">
        <v>228</v>
      </c>
      <c r="D32" s="139"/>
      <c r="F32" s="71"/>
      <c r="G32" s="71">
        <f t="shared" si="4"/>
        <v>0</v>
      </c>
    </row>
    <row r="33" spans="1:9" s="6" customFormat="1" ht="20.149999999999999" customHeight="1" thickBot="1" x14ac:dyDescent="0.4">
      <c r="A33" s="90"/>
      <c r="B33" s="73" t="s">
        <v>198</v>
      </c>
      <c r="C33" s="141" t="s">
        <v>275</v>
      </c>
      <c r="D33" s="142"/>
      <c r="F33" s="71"/>
      <c r="G33" s="71">
        <f t="shared" si="4"/>
        <v>0</v>
      </c>
    </row>
    <row r="34" spans="1:9" s="6" customFormat="1" ht="20.149999999999999" customHeight="1" thickBot="1" x14ac:dyDescent="0.4">
      <c r="A34" s="93"/>
      <c r="B34" s="97" t="s">
        <v>276</v>
      </c>
      <c r="C34" s="91" t="s">
        <v>274</v>
      </c>
      <c r="D34" s="98" t="s">
        <v>371</v>
      </c>
      <c r="F34" s="71"/>
      <c r="G34" s="71">
        <f t="shared" si="4"/>
        <v>0</v>
      </c>
    </row>
    <row r="35" spans="1:9" s="6" customFormat="1" ht="30" customHeight="1" thickBot="1" x14ac:dyDescent="0.4">
      <c r="A35" s="78"/>
      <c r="B35" s="73" t="s">
        <v>271</v>
      </c>
      <c r="C35" s="138" t="s">
        <v>228</v>
      </c>
      <c r="D35" s="139"/>
      <c r="F35" s="71"/>
      <c r="G35" s="71">
        <f t="shared" si="4"/>
        <v>0</v>
      </c>
    </row>
    <row r="36" spans="1:9" s="6" customFormat="1" ht="20.149999999999999" customHeight="1" thickBot="1" x14ac:dyDescent="0.4">
      <c r="A36" s="78"/>
      <c r="B36" s="73" t="s">
        <v>198</v>
      </c>
      <c r="C36" s="141" t="s">
        <v>277</v>
      </c>
      <c r="D36" s="142"/>
      <c r="F36" s="71"/>
      <c r="G36" s="71">
        <f t="shared" si="4"/>
        <v>0</v>
      </c>
    </row>
    <row r="37" spans="1:9" s="6" customFormat="1" ht="20.149999999999999" customHeight="1" thickBot="1" x14ac:dyDescent="0.4">
      <c r="A37" s="78"/>
      <c r="B37" s="97" t="s">
        <v>278</v>
      </c>
      <c r="C37" s="91" t="s">
        <v>274</v>
      </c>
      <c r="D37" s="91">
        <v>1.44</v>
      </c>
      <c r="F37" s="71"/>
      <c r="G37" s="71">
        <f t="shared" si="4"/>
        <v>0</v>
      </c>
    </row>
    <row r="38" spans="1:9" s="6" customFormat="1" ht="30" customHeight="1" thickBot="1" x14ac:dyDescent="0.4">
      <c r="A38" s="78"/>
      <c r="B38" s="73" t="s">
        <v>271</v>
      </c>
      <c r="C38" s="138" t="s">
        <v>228</v>
      </c>
      <c r="D38" s="139"/>
      <c r="F38" s="71"/>
      <c r="G38" s="71">
        <f t="shared" si="4"/>
        <v>0</v>
      </c>
    </row>
    <row r="39" spans="1:9" s="6" customFormat="1" ht="20.149999999999999" customHeight="1" thickBot="1" x14ac:dyDescent="0.4">
      <c r="A39" s="78"/>
      <c r="B39" s="73" t="s">
        <v>198</v>
      </c>
      <c r="C39" s="141" t="s">
        <v>279</v>
      </c>
      <c r="D39" s="142"/>
      <c r="F39" s="71"/>
      <c r="G39" s="71">
        <f t="shared" si="4"/>
        <v>0</v>
      </c>
    </row>
    <row r="40" spans="1:9" s="6" customFormat="1" ht="20.149999999999999" customHeight="1" thickBot="1" x14ac:dyDescent="0.4">
      <c r="A40" s="78"/>
      <c r="B40" s="96" t="s">
        <v>280</v>
      </c>
      <c r="C40" s="99" t="s">
        <v>274</v>
      </c>
      <c r="D40" s="100" t="s">
        <v>372</v>
      </c>
      <c r="F40" s="71"/>
      <c r="G40" s="71">
        <f t="shared" si="4"/>
        <v>0</v>
      </c>
    </row>
    <row r="41" spans="1:9" s="6" customFormat="1" ht="30" customHeight="1" thickBot="1" x14ac:dyDescent="0.4">
      <c r="A41" s="78"/>
      <c r="B41" s="73" t="s">
        <v>271</v>
      </c>
      <c r="C41" s="143" t="s">
        <v>281</v>
      </c>
      <c r="D41" s="144"/>
      <c r="F41" s="71"/>
      <c r="G41" s="71">
        <f t="shared" si="4"/>
        <v>0</v>
      </c>
    </row>
    <row r="42" spans="1:9" s="6" customFormat="1" ht="20.149999999999999" customHeight="1" thickBot="1" x14ac:dyDescent="0.4">
      <c r="A42" s="78"/>
      <c r="B42" s="73" t="s">
        <v>198</v>
      </c>
      <c r="C42" s="141" t="s">
        <v>282</v>
      </c>
      <c r="D42" s="142"/>
      <c r="F42" s="71"/>
      <c r="G42" s="71">
        <f t="shared" si="4"/>
        <v>0</v>
      </c>
    </row>
    <row r="43" spans="1:9" s="6" customFormat="1" ht="20.149999999999999" customHeight="1" thickBot="1" x14ac:dyDescent="0.4">
      <c r="A43" s="78"/>
      <c r="B43" s="96" t="s">
        <v>373</v>
      </c>
      <c r="C43" s="99" t="s">
        <v>274</v>
      </c>
      <c r="D43" s="100">
        <v>0.59</v>
      </c>
      <c r="F43" s="71"/>
      <c r="G43" s="71">
        <f t="shared" si="4"/>
        <v>0</v>
      </c>
    </row>
    <row r="44" spans="1:9" s="6" customFormat="1" ht="20.149999999999999" customHeight="1" thickBot="1" x14ac:dyDescent="0.4">
      <c r="A44" s="78"/>
      <c r="B44" s="73" t="s">
        <v>271</v>
      </c>
      <c r="C44" s="138" t="s">
        <v>228</v>
      </c>
      <c r="D44" s="139"/>
      <c r="F44" s="71"/>
      <c r="G44" s="71">
        <f t="shared" si="4"/>
        <v>0</v>
      </c>
    </row>
    <row r="45" spans="1:9" s="6" customFormat="1" ht="20.149999999999999" customHeight="1" thickBot="1" x14ac:dyDescent="0.4">
      <c r="A45" s="78"/>
      <c r="B45" s="73" t="s">
        <v>198</v>
      </c>
      <c r="C45" s="141" t="s">
        <v>283</v>
      </c>
      <c r="D45" s="142"/>
      <c r="F45" s="71"/>
      <c r="G45" s="71">
        <f t="shared" si="4"/>
        <v>0</v>
      </c>
    </row>
    <row r="46" spans="1:9" s="6" customFormat="1" ht="30" customHeight="1" thickBot="1" x14ac:dyDescent="0.4">
      <c r="A46" s="78"/>
      <c r="B46" s="97" t="s">
        <v>284</v>
      </c>
      <c r="C46" s="91" t="s">
        <v>285</v>
      </c>
      <c r="D46" s="87">
        <f>0.32*I46</f>
        <v>44359.360000000001</v>
      </c>
      <c r="F46" s="72">
        <f>I46*0.68</f>
        <v>94263.640000000014</v>
      </c>
      <c r="G46" s="71">
        <f t="shared" si="4"/>
        <v>44359.360000000001</v>
      </c>
      <c r="I46" s="62">
        <v>138623</v>
      </c>
    </row>
    <row r="47" spans="1:9" s="6" customFormat="1" ht="35.25" customHeight="1" thickBot="1" x14ac:dyDescent="0.4">
      <c r="A47" s="78"/>
      <c r="B47" s="73" t="s">
        <v>271</v>
      </c>
      <c r="C47" s="138" t="s">
        <v>228</v>
      </c>
      <c r="D47" s="139"/>
      <c r="F47" s="72">
        <f t="shared" ref="F47:F110" si="5">I47*0.68</f>
        <v>0</v>
      </c>
      <c r="G47" s="71">
        <f t="shared" si="4"/>
        <v>0</v>
      </c>
    </row>
    <row r="48" spans="1:9" s="6" customFormat="1" ht="48" customHeight="1" thickBot="1" x14ac:dyDescent="0.4">
      <c r="A48" s="78"/>
      <c r="B48" s="73" t="s">
        <v>198</v>
      </c>
      <c r="C48" s="141" t="s">
        <v>286</v>
      </c>
      <c r="D48" s="142"/>
      <c r="F48" s="72">
        <f t="shared" si="5"/>
        <v>0</v>
      </c>
      <c r="G48" s="71">
        <f t="shared" si="4"/>
        <v>0</v>
      </c>
    </row>
    <row r="49" spans="1:9" s="6" customFormat="1" ht="30" customHeight="1" thickBot="1" x14ac:dyDescent="0.4">
      <c r="A49" s="78"/>
      <c r="B49" s="96" t="s">
        <v>287</v>
      </c>
      <c r="C49" s="99" t="s">
        <v>285</v>
      </c>
      <c r="D49" s="87">
        <f>0.32*I49</f>
        <v>122742.02880000001</v>
      </c>
      <c r="F49" s="72">
        <f t="shared" si="5"/>
        <v>260826.81120000003</v>
      </c>
      <c r="G49" s="71">
        <f t="shared" si="4"/>
        <v>122742.02880000001</v>
      </c>
      <c r="I49" s="24">
        <v>383568.84</v>
      </c>
    </row>
    <row r="50" spans="1:9" s="6" customFormat="1" ht="20.149999999999999" customHeight="1" thickBot="1" x14ac:dyDescent="0.4">
      <c r="A50" s="78"/>
      <c r="B50" s="73" t="s">
        <v>271</v>
      </c>
      <c r="C50" s="143" t="s">
        <v>288</v>
      </c>
      <c r="D50" s="144"/>
      <c r="F50" s="72">
        <f t="shared" si="5"/>
        <v>0</v>
      </c>
      <c r="G50" s="71">
        <f t="shared" si="4"/>
        <v>0</v>
      </c>
    </row>
    <row r="51" spans="1:9" s="6" customFormat="1" ht="20.149999999999999" customHeight="1" thickBot="1" x14ac:dyDescent="0.4">
      <c r="A51" s="78"/>
      <c r="B51" s="73" t="s">
        <v>198</v>
      </c>
      <c r="C51" s="141" t="s">
        <v>289</v>
      </c>
      <c r="D51" s="142"/>
      <c r="F51" s="72">
        <f t="shared" si="5"/>
        <v>0</v>
      </c>
      <c r="G51" s="71">
        <f t="shared" si="4"/>
        <v>0</v>
      </c>
    </row>
    <row r="52" spans="1:9" s="6" customFormat="1" ht="32.25" customHeight="1" thickBot="1" x14ac:dyDescent="0.4">
      <c r="A52" s="78"/>
      <c r="B52" s="101" t="s">
        <v>290</v>
      </c>
      <c r="C52" s="102" t="s">
        <v>19</v>
      </c>
      <c r="D52" s="87">
        <f>0.32*I52</f>
        <v>276527.32160000002</v>
      </c>
      <c r="F52" s="72">
        <f t="shared" si="5"/>
        <v>587620.5584000001</v>
      </c>
      <c r="G52" s="71">
        <f t="shared" si="4"/>
        <v>276527.32160000002</v>
      </c>
      <c r="I52" s="25">
        <f>I57+I63+I60+I66+I69+I72</f>
        <v>864147.88</v>
      </c>
    </row>
    <row r="53" spans="1:9" s="6" customFormat="1" ht="20.149999999999999" customHeight="1" thickBot="1" x14ac:dyDescent="0.4">
      <c r="A53" s="78"/>
      <c r="B53" s="103" t="s">
        <v>269</v>
      </c>
      <c r="C53" s="26"/>
      <c r="D53" s="26"/>
      <c r="F53" s="72">
        <f t="shared" si="5"/>
        <v>0</v>
      </c>
      <c r="G53" s="71">
        <f t="shared" si="4"/>
        <v>0</v>
      </c>
    </row>
    <row r="54" spans="1:9" s="6" customFormat="1" ht="30" customHeight="1" thickBot="1" x14ac:dyDescent="0.4">
      <c r="A54" s="78"/>
      <c r="B54" s="104" t="s">
        <v>291</v>
      </c>
      <c r="C54" s="105" t="s">
        <v>19</v>
      </c>
      <c r="D54" s="87">
        <f>0.32*I54</f>
        <v>16697.920000000002</v>
      </c>
      <c r="F54" s="72">
        <f t="shared" si="5"/>
        <v>35483.08</v>
      </c>
      <c r="G54" s="71">
        <f t="shared" si="4"/>
        <v>16697.920000000002</v>
      </c>
      <c r="I54" s="68">
        <v>52181</v>
      </c>
    </row>
    <row r="55" spans="1:9" s="6" customFormat="1" ht="33" customHeight="1" thickBot="1" x14ac:dyDescent="0.4">
      <c r="A55" s="78"/>
      <c r="B55" s="103" t="s">
        <v>271</v>
      </c>
      <c r="C55" s="138" t="s">
        <v>292</v>
      </c>
      <c r="D55" s="139"/>
      <c r="F55" s="72">
        <f t="shared" si="5"/>
        <v>0</v>
      </c>
      <c r="G55" s="71">
        <f t="shared" si="4"/>
        <v>0</v>
      </c>
    </row>
    <row r="56" spans="1:9" s="6" customFormat="1" ht="20.149999999999999" customHeight="1" thickBot="1" x14ac:dyDescent="0.4">
      <c r="A56" s="78"/>
      <c r="B56" s="103" t="s">
        <v>198</v>
      </c>
      <c r="C56" s="145" t="s">
        <v>293</v>
      </c>
      <c r="D56" s="146"/>
      <c r="F56" s="72">
        <f t="shared" si="5"/>
        <v>0</v>
      </c>
      <c r="G56" s="71">
        <f t="shared" si="4"/>
        <v>0</v>
      </c>
    </row>
    <row r="57" spans="1:9" s="6" customFormat="1" ht="32.25" customHeight="1" thickBot="1" x14ac:dyDescent="0.4">
      <c r="A57" s="78"/>
      <c r="B57" s="104" t="s">
        <v>294</v>
      </c>
      <c r="C57" s="105" t="s">
        <v>19</v>
      </c>
      <c r="D57" s="87">
        <f>0.32*I57</f>
        <v>6439.2480000000005</v>
      </c>
      <c r="F57" s="72">
        <f t="shared" si="5"/>
        <v>13683.402000000002</v>
      </c>
      <c r="G57" s="71">
        <f t="shared" si="4"/>
        <v>6439.2480000000005</v>
      </c>
      <c r="I57" s="27">
        <v>20122.650000000001</v>
      </c>
    </row>
    <row r="58" spans="1:9" ht="16" thickBot="1" x14ac:dyDescent="0.4">
      <c r="A58" s="78"/>
      <c r="B58" s="103" t="s">
        <v>271</v>
      </c>
      <c r="C58" s="138" t="s">
        <v>228</v>
      </c>
      <c r="D58" s="139"/>
      <c r="F58" s="72">
        <f t="shared" si="5"/>
        <v>0</v>
      </c>
      <c r="G58" s="71">
        <f t="shared" si="4"/>
        <v>0</v>
      </c>
    </row>
    <row r="59" spans="1:9" ht="16" thickBot="1" x14ac:dyDescent="0.4">
      <c r="A59" s="78"/>
      <c r="B59" s="103" t="s">
        <v>198</v>
      </c>
      <c r="C59" s="145" t="s">
        <v>295</v>
      </c>
      <c r="D59" s="146"/>
      <c r="F59" s="72">
        <f t="shared" si="5"/>
        <v>0</v>
      </c>
      <c r="G59" s="71">
        <f t="shared" si="4"/>
        <v>0</v>
      </c>
    </row>
    <row r="60" spans="1:9" ht="16" thickBot="1" x14ac:dyDescent="0.4">
      <c r="A60" s="78"/>
      <c r="B60" s="104" t="s">
        <v>296</v>
      </c>
      <c r="C60" s="105" t="s">
        <v>19</v>
      </c>
      <c r="D60" s="87">
        <f>0.32*I60</f>
        <v>7330.7007999999996</v>
      </c>
      <c r="F60" s="72">
        <f t="shared" si="5"/>
        <v>15577.7392</v>
      </c>
      <c r="G60" s="71">
        <f t="shared" si="4"/>
        <v>7330.7007999999996</v>
      </c>
      <c r="I60" s="27">
        <v>22908.44</v>
      </c>
    </row>
    <row r="61" spans="1:9" ht="16" thickBot="1" x14ac:dyDescent="0.4">
      <c r="A61" s="78"/>
      <c r="B61" s="103" t="s">
        <v>271</v>
      </c>
      <c r="C61" s="138" t="s">
        <v>228</v>
      </c>
      <c r="D61" s="139"/>
      <c r="F61" s="72">
        <f t="shared" si="5"/>
        <v>0</v>
      </c>
      <c r="G61" s="71">
        <f t="shared" si="4"/>
        <v>0</v>
      </c>
    </row>
    <row r="62" spans="1:9" ht="16" thickBot="1" x14ac:dyDescent="0.4">
      <c r="A62" s="78"/>
      <c r="B62" s="103" t="s">
        <v>198</v>
      </c>
      <c r="C62" s="145" t="s">
        <v>297</v>
      </c>
      <c r="D62" s="146"/>
      <c r="F62" s="72">
        <f t="shared" si="5"/>
        <v>0</v>
      </c>
      <c r="G62" s="71">
        <f t="shared" si="4"/>
        <v>0</v>
      </c>
    </row>
    <row r="63" spans="1:9" ht="16" thickBot="1" x14ac:dyDescent="0.4">
      <c r="A63" s="78"/>
      <c r="B63" s="104" t="s">
        <v>298</v>
      </c>
      <c r="C63" s="105" t="s">
        <v>19</v>
      </c>
      <c r="D63" s="87">
        <f>0.32*I63</f>
        <v>14426.131200000002</v>
      </c>
      <c r="F63" s="72">
        <f t="shared" si="5"/>
        <v>30655.528800000004</v>
      </c>
      <c r="G63" s="71">
        <f t="shared" si="4"/>
        <v>14426.131200000002</v>
      </c>
      <c r="I63" s="27">
        <v>45081.66</v>
      </c>
    </row>
    <row r="64" spans="1:9" ht="16" thickBot="1" x14ac:dyDescent="0.4">
      <c r="A64" s="78"/>
      <c r="B64" s="103" t="s">
        <v>271</v>
      </c>
      <c r="C64" s="138" t="s">
        <v>228</v>
      </c>
      <c r="D64" s="139"/>
      <c r="F64" s="72">
        <f t="shared" si="5"/>
        <v>0</v>
      </c>
      <c r="G64" s="71">
        <f t="shared" si="4"/>
        <v>0</v>
      </c>
    </row>
    <row r="65" spans="1:9" ht="16" thickBot="1" x14ac:dyDescent="0.4">
      <c r="A65" s="78"/>
      <c r="B65" s="103" t="s">
        <v>198</v>
      </c>
      <c r="C65" s="145" t="s">
        <v>297</v>
      </c>
      <c r="D65" s="146"/>
      <c r="F65" s="72">
        <f t="shared" si="5"/>
        <v>0</v>
      </c>
      <c r="G65" s="71">
        <f t="shared" si="4"/>
        <v>0</v>
      </c>
    </row>
    <row r="66" spans="1:9" ht="16" thickBot="1" x14ac:dyDescent="0.4">
      <c r="A66" s="78"/>
      <c r="B66" s="104" t="s">
        <v>299</v>
      </c>
      <c r="C66" s="105" t="s">
        <v>19</v>
      </c>
      <c r="D66" s="106">
        <v>45081.66</v>
      </c>
      <c r="F66" s="72">
        <f t="shared" si="5"/>
        <v>30655.528800000004</v>
      </c>
      <c r="G66" s="71">
        <f t="shared" si="4"/>
        <v>14426.131200000002</v>
      </c>
      <c r="I66" s="27">
        <v>45081.66</v>
      </c>
    </row>
    <row r="67" spans="1:9" ht="16" thickBot="1" x14ac:dyDescent="0.4">
      <c r="A67" s="78"/>
      <c r="B67" s="103" t="s">
        <v>271</v>
      </c>
      <c r="C67" s="138" t="s">
        <v>228</v>
      </c>
      <c r="D67" s="139"/>
      <c r="F67" s="72">
        <f t="shared" si="5"/>
        <v>0</v>
      </c>
      <c r="G67" s="71">
        <f t="shared" si="4"/>
        <v>0</v>
      </c>
    </row>
    <row r="68" spans="1:9" ht="16" thickBot="1" x14ac:dyDescent="0.4">
      <c r="A68" s="78"/>
      <c r="B68" s="103" t="s">
        <v>198</v>
      </c>
      <c r="C68" s="145" t="s">
        <v>297</v>
      </c>
      <c r="D68" s="146"/>
      <c r="F68" s="72">
        <f t="shared" si="5"/>
        <v>0</v>
      </c>
      <c r="G68" s="71">
        <f t="shared" si="4"/>
        <v>0</v>
      </c>
    </row>
    <row r="69" spans="1:9" ht="16" thickBot="1" x14ac:dyDescent="0.4">
      <c r="A69" s="78"/>
      <c r="B69" s="104" t="s">
        <v>300</v>
      </c>
      <c r="C69" s="105" t="s">
        <v>19</v>
      </c>
      <c r="D69" s="87">
        <f>0.32*I69</f>
        <v>230167.83040000001</v>
      </c>
      <c r="F69" s="72">
        <f t="shared" si="5"/>
        <v>489106.63959999999</v>
      </c>
      <c r="G69" s="71">
        <f t="shared" si="4"/>
        <v>230167.83040000001</v>
      </c>
      <c r="I69" s="27">
        <v>719274.47</v>
      </c>
    </row>
    <row r="70" spans="1:9" ht="16" thickBot="1" x14ac:dyDescent="0.4">
      <c r="A70" s="78"/>
      <c r="B70" s="103" t="s">
        <v>271</v>
      </c>
      <c r="C70" s="138" t="s">
        <v>228</v>
      </c>
      <c r="D70" s="139"/>
      <c r="F70" s="72">
        <f t="shared" si="5"/>
        <v>0</v>
      </c>
      <c r="G70" s="71">
        <f t="shared" si="4"/>
        <v>0</v>
      </c>
    </row>
    <row r="71" spans="1:9" ht="16" thickBot="1" x14ac:dyDescent="0.4">
      <c r="A71" s="78"/>
      <c r="B71" s="107" t="s">
        <v>198</v>
      </c>
      <c r="C71" s="147" t="s">
        <v>295</v>
      </c>
      <c r="D71" s="148"/>
      <c r="F71" s="72">
        <f t="shared" si="5"/>
        <v>0</v>
      </c>
      <c r="G71" s="71">
        <f t="shared" si="4"/>
        <v>0</v>
      </c>
    </row>
    <row r="72" spans="1:9" ht="16" thickBot="1" x14ac:dyDescent="0.4">
      <c r="A72" s="78"/>
      <c r="B72" s="108" t="s">
        <v>301</v>
      </c>
      <c r="C72" s="109" t="s">
        <v>19</v>
      </c>
      <c r="D72" s="87">
        <f>0.32*I72</f>
        <v>3737.28</v>
      </c>
      <c r="F72" s="72">
        <f t="shared" si="5"/>
        <v>7941.72</v>
      </c>
      <c r="G72" s="71">
        <f t="shared" si="4"/>
        <v>3737.28</v>
      </c>
      <c r="I72" s="65">
        <v>11679</v>
      </c>
    </row>
    <row r="73" spans="1:9" ht="16" thickBot="1" x14ac:dyDescent="0.4">
      <c r="A73" s="78"/>
      <c r="B73" s="73" t="s">
        <v>271</v>
      </c>
      <c r="C73" s="138" t="s">
        <v>302</v>
      </c>
      <c r="D73" s="139"/>
      <c r="F73" s="72">
        <f t="shared" si="5"/>
        <v>0</v>
      </c>
      <c r="G73" s="71">
        <f t="shared" si="4"/>
        <v>0</v>
      </c>
    </row>
    <row r="74" spans="1:9" ht="16" thickBot="1" x14ac:dyDescent="0.4">
      <c r="A74" s="78"/>
      <c r="B74" s="73" t="s">
        <v>198</v>
      </c>
      <c r="C74" s="141" t="s">
        <v>303</v>
      </c>
      <c r="D74" s="142"/>
      <c r="F74" s="72">
        <f t="shared" si="5"/>
        <v>0</v>
      </c>
      <c r="G74" s="71">
        <f t="shared" si="4"/>
        <v>0</v>
      </c>
    </row>
    <row r="75" spans="1:9" ht="16" thickBot="1" x14ac:dyDescent="0.4">
      <c r="A75" s="78"/>
      <c r="B75" s="108" t="s">
        <v>229</v>
      </c>
      <c r="C75" s="109" t="s">
        <v>19</v>
      </c>
      <c r="D75" s="87">
        <f>0.32*I75</f>
        <v>50511.040000000001</v>
      </c>
      <c r="F75" s="72">
        <f t="shared" si="5"/>
        <v>107335.96</v>
      </c>
      <c r="G75" s="71">
        <f t="shared" si="4"/>
        <v>50511.040000000001</v>
      </c>
      <c r="I75" s="28">
        <v>157847</v>
      </c>
    </row>
    <row r="76" spans="1:9" ht="16" thickBot="1" x14ac:dyDescent="0.4">
      <c r="A76" s="78"/>
      <c r="B76" s="73" t="s">
        <v>271</v>
      </c>
      <c r="C76" s="138" t="s">
        <v>228</v>
      </c>
      <c r="D76" s="139"/>
      <c r="F76" s="72">
        <f t="shared" si="5"/>
        <v>0</v>
      </c>
      <c r="G76" s="71">
        <f t="shared" si="4"/>
        <v>0</v>
      </c>
    </row>
    <row r="77" spans="1:9" ht="16" thickBot="1" x14ac:dyDescent="0.4">
      <c r="A77" s="78"/>
      <c r="B77" s="73" t="s">
        <v>198</v>
      </c>
      <c r="C77" s="141" t="s">
        <v>303</v>
      </c>
      <c r="D77" s="142"/>
      <c r="F77" s="72">
        <f t="shared" si="5"/>
        <v>0</v>
      </c>
      <c r="G77" s="71">
        <f t="shared" ref="G77:G140" si="6">0.32*I77</f>
        <v>0</v>
      </c>
    </row>
    <row r="78" spans="1:9" ht="31.5" thickBot="1" x14ac:dyDescent="0.4">
      <c r="A78" s="78"/>
      <c r="B78" s="110" t="s">
        <v>304</v>
      </c>
      <c r="C78" s="111" t="s">
        <v>19</v>
      </c>
      <c r="D78" s="87">
        <f>0.32*I78</f>
        <v>59819.193600000006</v>
      </c>
      <c r="F78" s="72">
        <f t="shared" si="5"/>
        <v>127115.78640000001</v>
      </c>
      <c r="G78" s="71">
        <f t="shared" si="6"/>
        <v>59819.193600000006</v>
      </c>
      <c r="I78" s="29">
        <v>186934.98</v>
      </c>
    </row>
    <row r="79" spans="1:9" ht="16" thickBot="1" x14ac:dyDescent="0.4">
      <c r="A79" s="78"/>
      <c r="B79" s="73" t="s">
        <v>271</v>
      </c>
      <c r="C79" s="138" t="s">
        <v>228</v>
      </c>
      <c r="D79" s="139"/>
      <c r="F79" s="72">
        <f t="shared" si="5"/>
        <v>0</v>
      </c>
      <c r="G79" s="71">
        <f t="shared" si="6"/>
        <v>0</v>
      </c>
    </row>
    <row r="80" spans="1:9" ht="16" thickBot="1" x14ac:dyDescent="0.4">
      <c r="A80" s="78"/>
      <c r="B80" s="73" t="s">
        <v>198</v>
      </c>
      <c r="C80" s="141" t="s">
        <v>272</v>
      </c>
      <c r="D80" s="142"/>
      <c r="F80" s="72">
        <f t="shared" si="5"/>
        <v>0</v>
      </c>
      <c r="G80" s="71">
        <f t="shared" si="6"/>
        <v>0</v>
      </c>
    </row>
    <row r="81" spans="1:9" ht="16" thickBot="1" x14ac:dyDescent="0.4">
      <c r="A81" s="78"/>
      <c r="B81" s="85" t="s">
        <v>233</v>
      </c>
      <c r="C81" s="86" t="s">
        <v>19</v>
      </c>
      <c r="D81" s="87">
        <f>0.32*I81</f>
        <v>48103.308799999999</v>
      </c>
      <c r="F81" s="72">
        <f t="shared" si="5"/>
        <v>102219.53120000001</v>
      </c>
      <c r="G81" s="71">
        <f t="shared" si="6"/>
        <v>48103.308799999999</v>
      </c>
      <c r="I81" s="23">
        <v>150322.84</v>
      </c>
    </row>
    <row r="82" spans="1:9" ht="16" thickBot="1" x14ac:dyDescent="0.4">
      <c r="A82" s="78"/>
      <c r="B82" s="73" t="s">
        <v>271</v>
      </c>
      <c r="C82" s="138" t="s">
        <v>228</v>
      </c>
      <c r="D82" s="139"/>
      <c r="F82" s="72">
        <f t="shared" si="5"/>
        <v>0</v>
      </c>
      <c r="G82" s="71">
        <f t="shared" si="6"/>
        <v>0</v>
      </c>
    </row>
    <row r="83" spans="1:9" ht="16" thickBot="1" x14ac:dyDescent="0.4">
      <c r="A83" s="78"/>
      <c r="B83" s="73" t="s">
        <v>198</v>
      </c>
      <c r="C83" s="141" t="s">
        <v>305</v>
      </c>
      <c r="D83" s="142"/>
      <c r="F83" s="72">
        <f t="shared" si="5"/>
        <v>0</v>
      </c>
      <c r="G83" s="71">
        <f t="shared" si="6"/>
        <v>0</v>
      </c>
    </row>
    <row r="84" spans="1:9" ht="31.5" thickBot="1" x14ac:dyDescent="0.4">
      <c r="A84" s="78"/>
      <c r="B84" s="110" t="s">
        <v>306</v>
      </c>
      <c r="C84" s="111" t="s">
        <v>19</v>
      </c>
      <c r="D84" s="87">
        <f>0.32*I84</f>
        <v>10835.52</v>
      </c>
      <c r="F84" s="72">
        <f t="shared" si="5"/>
        <v>23025.480000000003</v>
      </c>
      <c r="G84" s="71">
        <f t="shared" si="6"/>
        <v>10835.52</v>
      </c>
      <c r="I84" s="63">
        <v>33861</v>
      </c>
    </row>
    <row r="85" spans="1:9" ht="16" thickBot="1" x14ac:dyDescent="0.4">
      <c r="A85" s="78"/>
      <c r="B85" s="73" t="s">
        <v>271</v>
      </c>
      <c r="C85" s="138" t="s">
        <v>292</v>
      </c>
      <c r="D85" s="139"/>
      <c r="F85" s="72">
        <f t="shared" si="5"/>
        <v>0</v>
      </c>
      <c r="G85" s="71">
        <f t="shared" si="6"/>
        <v>0</v>
      </c>
    </row>
    <row r="86" spans="1:9" ht="16" thickBot="1" x14ac:dyDescent="0.4">
      <c r="A86" s="78"/>
      <c r="B86" s="112" t="s">
        <v>198</v>
      </c>
      <c r="C86" s="149" t="s">
        <v>307</v>
      </c>
      <c r="D86" s="150"/>
      <c r="F86" s="72">
        <f t="shared" si="5"/>
        <v>0</v>
      </c>
      <c r="G86" s="71">
        <f t="shared" si="6"/>
        <v>0</v>
      </c>
    </row>
    <row r="87" spans="1:9" ht="31.5" thickBot="1" x14ac:dyDescent="0.4">
      <c r="A87" s="78"/>
      <c r="B87" s="108" t="s">
        <v>308</v>
      </c>
      <c r="C87" s="109" t="s">
        <v>19</v>
      </c>
      <c r="D87" s="87">
        <f>0.32*I87</f>
        <v>20859.417600000001</v>
      </c>
      <c r="F87" s="72">
        <f t="shared" si="5"/>
        <v>44326.262400000007</v>
      </c>
      <c r="G87" s="71">
        <f t="shared" si="6"/>
        <v>20859.417600000001</v>
      </c>
      <c r="I87" s="64">
        <v>65185.68</v>
      </c>
    </row>
    <row r="88" spans="1:9" ht="16" thickBot="1" x14ac:dyDescent="0.4">
      <c r="A88" s="78"/>
      <c r="B88" s="97" t="s">
        <v>309</v>
      </c>
      <c r="C88" s="91" t="s">
        <v>274</v>
      </c>
      <c r="D88" s="91" t="s">
        <v>310</v>
      </c>
      <c r="F88" s="72">
        <f t="shared" si="5"/>
        <v>0</v>
      </c>
      <c r="G88" s="71">
        <f t="shared" si="6"/>
        <v>0</v>
      </c>
    </row>
    <row r="89" spans="1:9" ht="16" thickBot="1" x14ac:dyDescent="0.4">
      <c r="A89" s="78"/>
      <c r="B89" s="73" t="s">
        <v>271</v>
      </c>
      <c r="C89" s="138" t="s">
        <v>228</v>
      </c>
      <c r="D89" s="139"/>
      <c r="F89" s="72">
        <f t="shared" si="5"/>
        <v>0</v>
      </c>
      <c r="G89" s="71">
        <f t="shared" si="6"/>
        <v>0</v>
      </c>
    </row>
    <row r="90" spans="1:9" ht="16" thickBot="1" x14ac:dyDescent="0.4">
      <c r="A90" s="78"/>
      <c r="B90" s="73" t="s">
        <v>198</v>
      </c>
      <c r="C90" s="141" t="s">
        <v>311</v>
      </c>
      <c r="D90" s="142"/>
      <c r="F90" s="72">
        <f t="shared" si="5"/>
        <v>0</v>
      </c>
      <c r="G90" s="71">
        <f t="shared" si="6"/>
        <v>0</v>
      </c>
    </row>
    <row r="91" spans="1:9" ht="16" thickBot="1" x14ac:dyDescent="0.4">
      <c r="A91" s="78"/>
      <c r="B91" s="97" t="s">
        <v>312</v>
      </c>
      <c r="C91" s="91" t="s">
        <v>274</v>
      </c>
      <c r="D91" s="91">
        <v>0.51</v>
      </c>
      <c r="F91" s="72">
        <f t="shared" si="5"/>
        <v>0</v>
      </c>
      <c r="G91" s="71">
        <f t="shared" si="6"/>
        <v>0</v>
      </c>
    </row>
    <row r="92" spans="1:9" ht="16" thickBot="1" x14ac:dyDescent="0.4">
      <c r="A92" s="78"/>
      <c r="B92" s="73" t="s">
        <v>271</v>
      </c>
      <c r="C92" s="138" t="s">
        <v>228</v>
      </c>
      <c r="D92" s="139"/>
      <c r="F92" s="72">
        <f t="shared" si="5"/>
        <v>0</v>
      </c>
      <c r="G92" s="71">
        <f t="shared" si="6"/>
        <v>0</v>
      </c>
    </row>
    <row r="93" spans="1:9" ht="16" thickBot="1" x14ac:dyDescent="0.4">
      <c r="A93" s="78"/>
      <c r="B93" s="73" t="s">
        <v>198</v>
      </c>
      <c r="C93" s="141" t="s">
        <v>311</v>
      </c>
      <c r="D93" s="142"/>
      <c r="F93" s="72">
        <f t="shared" si="5"/>
        <v>0</v>
      </c>
      <c r="G93" s="71">
        <f t="shared" si="6"/>
        <v>0</v>
      </c>
    </row>
    <row r="94" spans="1:9" ht="16" thickBot="1" x14ac:dyDescent="0.4">
      <c r="A94" s="78"/>
      <c r="B94" s="113" t="s">
        <v>313</v>
      </c>
      <c r="C94" s="91" t="s">
        <v>274</v>
      </c>
      <c r="D94" s="91" t="s">
        <v>366</v>
      </c>
      <c r="F94" s="72">
        <f t="shared" si="5"/>
        <v>0</v>
      </c>
      <c r="G94" s="71">
        <f t="shared" si="6"/>
        <v>0</v>
      </c>
    </row>
    <row r="95" spans="1:9" ht="16" thickBot="1" x14ac:dyDescent="0.4">
      <c r="A95" s="78"/>
      <c r="B95" s="73" t="s">
        <v>271</v>
      </c>
      <c r="C95" s="138" t="s">
        <v>228</v>
      </c>
      <c r="D95" s="139"/>
      <c r="F95" s="72">
        <f t="shared" si="5"/>
        <v>0</v>
      </c>
      <c r="G95" s="71">
        <f t="shared" si="6"/>
        <v>0</v>
      </c>
    </row>
    <row r="96" spans="1:9" ht="16" thickBot="1" x14ac:dyDescent="0.4">
      <c r="A96" s="78"/>
      <c r="B96" s="73" t="s">
        <v>198</v>
      </c>
      <c r="C96" s="141" t="s">
        <v>311</v>
      </c>
      <c r="D96" s="142"/>
      <c r="F96" s="72">
        <f t="shared" si="5"/>
        <v>0</v>
      </c>
      <c r="G96" s="71">
        <f t="shared" si="6"/>
        <v>0</v>
      </c>
    </row>
    <row r="97" spans="1:9" ht="16" thickBot="1" x14ac:dyDescent="0.4">
      <c r="A97" s="78"/>
      <c r="B97" s="110" t="s">
        <v>314</v>
      </c>
      <c r="C97" s="111" t="s">
        <v>19</v>
      </c>
      <c r="D97" s="87">
        <f>0.32*I97</f>
        <v>72344.582399999999</v>
      </c>
      <c r="F97" s="72">
        <f t="shared" si="5"/>
        <v>153732.23760000002</v>
      </c>
      <c r="G97" s="71">
        <f t="shared" si="6"/>
        <v>72344.582399999999</v>
      </c>
      <c r="I97" s="123">
        <v>226076.82</v>
      </c>
    </row>
    <row r="98" spans="1:9" ht="16" thickBot="1" x14ac:dyDescent="0.4">
      <c r="A98" s="78"/>
      <c r="B98" s="73" t="s">
        <v>271</v>
      </c>
      <c r="C98" s="141" t="s">
        <v>315</v>
      </c>
      <c r="D98" s="142"/>
      <c r="F98" s="72">
        <f t="shared" si="5"/>
        <v>0</v>
      </c>
      <c r="G98" s="71">
        <f t="shared" si="6"/>
        <v>0</v>
      </c>
    </row>
    <row r="99" spans="1:9" ht="16" thickBot="1" x14ac:dyDescent="0.4">
      <c r="A99" s="78"/>
      <c r="B99" s="73" t="s">
        <v>198</v>
      </c>
      <c r="C99" s="141" t="s">
        <v>311</v>
      </c>
      <c r="D99" s="142"/>
      <c r="F99" s="72">
        <f t="shared" si="5"/>
        <v>0</v>
      </c>
      <c r="G99" s="71">
        <f t="shared" si="6"/>
        <v>0</v>
      </c>
    </row>
    <row r="100" spans="1:9" ht="16" thickBot="1" x14ac:dyDescent="0.4">
      <c r="A100" s="78"/>
      <c r="B100" s="110" t="s">
        <v>316</v>
      </c>
      <c r="C100" s="111" t="s">
        <v>19</v>
      </c>
      <c r="D100" s="87">
        <f>0.32*I100</f>
        <v>30413.040000000001</v>
      </c>
      <c r="F100" s="72">
        <f t="shared" si="5"/>
        <v>64627.710000000006</v>
      </c>
      <c r="G100" s="71">
        <f t="shared" si="6"/>
        <v>30413.040000000001</v>
      </c>
      <c r="I100" s="123">
        <v>95040.75</v>
      </c>
    </row>
    <row r="101" spans="1:9" ht="16" thickBot="1" x14ac:dyDescent="0.4">
      <c r="A101" s="78"/>
      <c r="B101" s="73" t="s">
        <v>271</v>
      </c>
      <c r="C101" s="141" t="s">
        <v>317</v>
      </c>
      <c r="D101" s="142"/>
      <c r="F101" s="72">
        <f t="shared" si="5"/>
        <v>0</v>
      </c>
      <c r="G101" s="71">
        <f t="shared" si="6"/>
        <v>0</v>
      </c>
    </row>
    <row r="102" spans="1:9" ht="16" thickBot="1" x14ac:dyDescent="0.4">
      <c r="A102" s="78"/>
      <c r="B102" s="73" t="s">
        <v>198</v>
      </c>
      <c r="C102" s="141" t="s">
        <v>318</v>
      </c>
      <c r="D102" s="142"/>
      <c r="F102" s="72">
        <f t="shared" si="5"/>
        <v>0</v>
      </c>
      <c r="G102" s="71">
        <f t="shared" si="6"/>
        <v>0</v>
      </c>
    </row>
    <row r="103" spans="1:9" ht="16" thickBot="1" x14ac:dyDescent="0.4">
      <c r="A103" s="78"/>
      <c r="B103" s="108" t="s">
        <v>319</v>
      </c>
      <c r="C103" s="109" t="s">
        <v>19</v>
      </c>
      <c r="D103" s="87">
        <f>0.32*I103</f>
        <v>38124.800000000003</v>
      </c>
      <c r="F103" s="72">
        <f t="shared" si="5"/>
        <v>81015.200000000012</v>
      </c>
      <c r="G103" s="71">
        <f t="shared" si="6"/>
        <v>38124.800000000003</v>
      </c>
      <c r="I103" s="124">
        <v>119140</v>
      </c>
    </row>
    <row r="104" spans="1:9" ht="16" thickBot="1" x14ac:dyDescent="0.4">
      <c r="A104" s="78"/>
      <c r="B104" s="73" t="s">
        <v>271</v>
      </c>
      <c r="C104" s="141" t="s">
        <v>320</v>
      </c>
      <c r="D104" s="142"/>
      <c r="F104" s="72">
        <f t="shared" si="5"/>
        <v>0</v>
      </c>
      <c r="G104" s="71">
        <f t="shared" si="6"/>
        <v>0</v>
      </c>
    </row>
    <row r="105" spans="1:9" ht="16" thickBot="1" x14ac:dyDescent="0.4">
      <c r="A105" s="78"/>
      <c r="B105" s="73" t="s">
        <v>198</v>
      </c>
      <c r="C105" s="141" t="s">
        <v>321</v>
      </c>
      <c r="D105" s="142"/>
      <c r="F105" s="72">
        <f t="shared" si="5"/>
        <v>0</v>
      </c>
      <c r="G105" s="71">
        <f t="shared" si="6"/>
        <v>0</v>
      </c>
    </row>
    <row r="106" spans="1:9" x14ac:dyDescent="0.35">
      <c r="A106" s="137" t="s">
        <v>199</v>
      </c>
      <c r="B106" s="137"/>
      <c r="C106" s="137"/>
      <c r="D106" s="137"/>
      <c r="F106" s="72">
        <f t="shared" si="5"/>
        <v>0</v>
      </c>
      <c r="G106" s="71">
        <f t="shared" si="6"/>
        <v>0</v>
      </c>
    </row>
    <row r="107" spans="1:9" x14ac:dyDescent="0.35">
      <c r="A107" s="78" t="s">
        <v>169</v>
      </c>
      <c r="B107" s="114" t="s">
        <v>200</v>
      </c>
      <c r="C107" s="80" t="s">
        <v>6</v>
      </c>
      <c r="D107" s="89">
        <v>2</v>
      </c>
      <c r="F107" s="72">
        <f t="shared" si="5"/>
        <v>0</v>
      </c>
      <c r="G107" s="71">
        <f t="shared" si="6"/>
        <v>0</v>
      </c>
    </row>
    <row r="108" spans="1:9" x14ac:dyDescent="0.35">
      <c r="A108" s="78" t="s">
        <v>173</v>
      </c>
      <c r="B108" s="114" t="s">
        <v>201</v>
      </c>
      <c r="C108" s="80" t="s">
        <v>6</v>
      </c>
      <c r="D108" s="89">
        <v>2</v>
      </c>
      <c r="F108" s="72">
        <f t="shared" si="5"/>
        <v>0</v>
      </c>
      <c r="G108" s="71">
        <f t="shared" si="6"/>
        <v>0</v>
      </c>
    </row>
    <row r="109" spans="1:9" ht="31" x14ac:dyDescent="0.35">
      <c r="A109" s="78" t="s">
        <v>174</v>
      </c>
      <c r="B109" s="114" t="s">
        <v>202</v>
      </c>
      <c r="C109" s="80" t="s">
        <v>6</v>
      </c>
      <c r="D109" s="89">
        <v>0</v>
      </c>
      <c r="F109" s="72">
        <f t="shared" si="5"/>
        <v>0</v>
      </c>
      <c r="G109" s="71">
        <f t="shared" si="6"/>
        <v>0</v>
      </c>
    </row>
    <row r="110" spans="1:9" x14ac:dyDescent="0.35">
      <c r="A110" s="78" t="s">
        <v>175</v>
      </c>
      <c r="B110" s="114" t="s">
        <v>203</v>
      </c>
      <c r="C110" s="80" t="s">
        <v>19</v>
      </c>
      <c r="D110" s="87">
        <f>0.32*I110</f>
        <v>1658.56</v>
      </c>
      <c r="F110" s="72">
        <f t="shared" si="5"/>
        <v>3524.44</v>
      </c>
      <c r="G110" s="71">
        <f t="shared" si="6"/>
        <v>1658.56</v>
      </c>
      <c r="I110" s="8">
        <f>520+1638+439+1929+657</f>
        <v>5183</v>
      </c>
    </row>
    <row r="111" spans="1:9" x14ac:dyDescent="0.35">
      <c r="A111" s="137" t="s">
        <v>126</v>
      </c>
      <c r="B111" s="137"/>
      <c r="C111" s="137"/>
      <c r="D111" s="137"/>
      <c r="F111" s="72">
        <f t="shared" ref="F111:F174" si="7">I111*0.68</f>
        <v>0</v>
      </c>
      <c r="G111" s="71">
        <f t="shared" si="6"/>
        <v>0</v>
      </c>
    </row>
    <row r="112" spans="1:9" ht="31" x14ac:dyDescent="0.35">
      <c r="A112" s="78" t="s">
        <v>176</v>
      </c>
      <c r="B112" s="82" t="s">
        <v>127</v>
      </c>
      <c r="C112" s="80" t="s">
        <v>19</v>
      </c>
      <c r="D112" s="87">
        <f>0.32*I112</f>
        <v>139672.64000000001</v>
      </c>
      <c r="F112" s="72">
        <f t="shared" si="7"/>
        <v>296804.36000000004</v>
      </c>
      <c r="G112" s="71">
        <f t="shared" si="6"/>
        <v>139672.64000000001</v>
      </c>
      <c r="I112" s="8">
        <v>436477</v>
      </c>
    </row>
    <row r="113" spans="1:9" x14ac:dyDescent="0.35">
      <c r="A113" s="78" t="s">
        <v>177</v>
      </c>
      <c r="B113" s="84" t="s">
        <v>132</v>
      </c>
      <c r="C113" s="80" t="s">
        <v>19</v>
      </c>
      <c r="D113" s="89">
        <v>0</v>
      </c>
      <c r="F113" s="72">
        <f t="shared" si="7"/>
        <v>0</v>
      </c>
      <c r="G113" s="71">
        <f t="shared" si="6"/>
        <v>0</v>
      </c>
      <c r="I113" s="8">
        <v>0</v>
      </c>
    </row>
    <row r="114" spans="1:9" x14ac:dyDescent="0.35">
      <c r="A114" s="78" t="s">
        <v>178</v>
      </c>
      <c r="B114" s="84" t="s">
        <v>133</v>
      </c>
      <c r="C114" s="80" t="s">
        <v>19</v>
      </c>
      <c r="D114" s="87">
        <f t="shared" ref="D114:D115" si="8">0.32*I114</f>
        <v>139672.64000000001</v>
      </c>
      <c r="F114" s="72">
        <f t="shared" si="7"/>
        <v>296804.36000000004</v>
      </c>
      <c r="G114" s="71">
        <f>0.32*I114</f>
        <v>139672.64000000001</v>
      </c>
      <c r="I114" s="8">
        <v>436477</v>
      </c>
    </row>
    <row r="115" spans="1:9" ht="31" x14ac:dyDescent="0.35">
      <c r="A115" s="78" t="s">
        <v>179</v>
      </c>
      <c r="B115" s="82" t="s">
        <v>128</v>
      </c>
      <c r="C115" s="80" t="s">
        <v>19</v>
      </c>
      <c r="D115" s="87">
        <f t="shared" si="8"/>
        <v>149387.84640000013</v>
      </c>
      <c r="F115" s="72">
        <f t="shared" si="7"/>
        <v>317449.17360000027</v>
      </c>
      <c r="G115" s="71">
        <f t="shared" si="6"/>
        <v>149387.84640000013</v>
      </c>
      <c r="I115" s="67">
        <f>I117</f>
        <v>466837.02000000037</v>
      </c>
    </row>
    <row r="116" spans="1:9" x14ac:dyDescent="0.35">
      <c r="A116" s="78" t="s">
        <v>204</v>
      </c>
      <c r="B116" s="84" t="s">
        <v>132</v>
      </c>
      <c r="C116" s="80" t="s">
        <v>19</v>
      </c>
      <c r="D116" s="115"/>
      <c r="F116" s="72">
        <f t="shared" si="7"/>
        <v>0</v>
      </c>
      <c r="G116" s="71">
        <f t="shared" si="6"/>
        <v>0</v>
      </c>
      <c r="I116" s="53"/>
    </row>
    <row r="117" spans="1:9" x14ac:dyDescent="0.35">
      <c r="A117" s="78" t="s">
        <v>205</v>
      </c>
      <c r="B117" s="84" t="s">
        <v>133</v>
      </c>
      <c r="C117" s="80" t="s">
        <v>19</v>
      </c>
      <c r="D117" s="87">
        <f>0.32*I117</f>
        <v>149387.84640000013</v>
      </c>
      <c r="F117" s="72">
        <f t="shared" si="7"/>
        <v>317449.17360000027</v>
      </c>
      <c r="G117" s="71">
        <f t="shared" si="6"/>
        <v>149387.84640000013</v>
      </c>
      <c r="I117" s="67">
        <f>I124+I134+I144+I154+I164+I174+I112</f>
        <v>466837.02000000037</v>
      </c>
    </row>
    <row r="118" spans="1:9" x14ac:dyDescent="0.35">
      <c r="A118" s="137" t="s">
        <v>206</v>
      </c>
      <c r="B118" s="137"/>
      <c r="C118" s="137"/>
      <c r="D118" s="137"/>
      <c r="F118" s="72">
        <f t="shared" si="7"/>
        <v>0</v>
      </c>
      <c r="G118" s="71">
        <f t="shared" si="6"/>
        <v>0</v>
      </c>
    </row>
    <row r="119" spans="1:9" x14ac:dyDescent="0.35">
      <c r="A119" s="116" t="s">
        <v>207</v>
      </c>
      <c r="B119" s="117" t="s">
        <v>97</v>
      </c>
      <c r="C119" s="118" t="s">
        <v>5</v>
      </c>
      <c r="D119" s="119" t="s">
        <v>367</v>
      </c>
      <c r="F119" s="72">
        <f t="shared" si="7"/>
        <v>0</v>
      </c>
      <c r="G119" s="71">
        <f t="shared" si="6"/>
        <v>0</v>
      </c>
    </row>
    <row r="120" spans="1:9" x14ac:dyDescent="0.35">
      <c r="A120" s="78"/>
      <c r="B120" s="82" t="s">
        <v>65</v>
      </c>
      <c r="C120" s="80" t="s">
        <v>5</v>
      </c>
      <c r="D120" s="89" t="s">
        <v>238</v>
      </c>
      <c r="F120" s="72">
        <f t="shared" si="7"/>
        <v>0</v>
      </c>
      <c r="G120" s="71">
        <f t="shared" si="6"/>
        <v>0</v>
      </c>
    </row>
    <row r="121" spans="1:9" x14ac:dyDescent="0.35">
      <c r="A121" s="78"/>
      <c r="B121" s="82" t="s">
        <v>129</v>
      </c>
      <c r="C121" s="80" t="s">
        <v>104</v>
      </c>
      <c r="D121" s="120">
        <f>0.32*I121</f>
        <v>112252.06522648083</v>
      </c>
      <c r="F121" s="72">
        <f t="shared" si="7"/>
        <v>238535.63860627179</v>
      </c>
      <c r="G121" s="71">
        <f t="shared" si="6"/>
        <v>112252.06522648083</v>
      </c>
      <c r="I121" s="66">
        <f>I122/2.87</f>
        <v>350787.7038327526</v>
      </c>
    </row>
    <row r="122" spans="1:9" x14ac:dyDescent="0.35">
      <c r="A122" s="78"/>
      <c r="B122" s="82" t="s">
        <v>208</v>
      </c>
      <c r="C122" s="80" t="s">
        <v>19</v>
      </c>
      <c r="D122" s="120">
        <f t="shared" ref="D122:D128" si="9">0.32*I122</f>
        <v>322163.42719999998</v>
      </c>
      <c r="F122" s="72">
        <f t="shared" si="7"/>
        <v>684597.28280000004</v>
      </c>
      <c r="G122" s="71">
        <f t="shared" si="6"/>
        <v>322163.42719999998</v>
      </c>
      <c r="I122" s="8">
        <f>127438.45+879322.26</f>
        <v>1006760.71</v>
      </c>
    </row>
    <row r="123" spans="1:9" x14ac:dyDescent="0.35">
      <c r="A123" s="78"/>
      <c r="B123" s="84" t="s">
        <v>209</v>
      </c>
      <c r="C123" s="80" t="s">
        <v>19</v>
      </c>
      <c r="D123" s="120">
        <f t="shared" si="9"/>
        <v>308375.3664</v>
      </c>
      <c r="F123" s="72">
        <f t="shared" si="7"/>
        <v>655297.65359999996</v>
      </c>
      <c r="G123" s="71">
        <f t="shared" si="6"/>
        <v>308375.3664</v>
      </c>
      <c r="I123" s="45">
        <f>127905.58+835767.44</f>
        <v>963673.0199999999</v>
      </c>
    </row>
    <row r="124" spans="1:9" x14ac:dyDescent="0.35">
      <c r="A124" s="78"/>
      <c r="B124" s="84" t="s">
        <v>210</v>
      </c>
      <c r="C124" s="80" t="s">
        <v>19</v>
      </c>
      <c r="D124" s="120">
        <f t="shared" si="9"/>
        <v>13788.060800000019</v>
      </c>
      <c r="F124" s="72">
        <f t="shared" si="7"/>
        <v>29299.629200000043</v>
      </c>
      <c r="G124" s="71">
        <f t="shared" si="6"/>
        <v>13788.060800000019</v>
      </c>
      <c r="I124" s="45">
        <f>I122-I123</f>
        <v>43087.690000000061</v>
      </c>
    </row>
    <row r="125" spans="1:9" ht="31" x14ac:dyDescent="0.35">
      <c r="A125" s="78"/>
      <c r="B125" s="84" t="s">
        <v>213</v>
      </c>
      <c r="C125" s="80" t="s">
        <v>19</v>
      </c>
      <c r="D125" s="120">
        <f t="shared" si="9"/>
        <v>322163.42719999998</v>
      </c>
      <c r="F125" s="72">
        <f t="shared" si="7"/>
        <v>684597.28280000004</v>
      </c>
      <c r="G125" s="71">
        <f t="shared" si="6"/>
        <v>322163.42719999998</v>
      </c>
      <c r="H125" s="69"/>
      <c r="I125" s="70">
        <f>I122</f>
        <v>1006760.71</v>
      </c>
    </row>
    <row r="126" spans="1:9" ht="31" x14ac:dyDescent="0.35">
      <c r="A126" s="78"/>
      <c r="B126" s="84" t="s">
        <v>212</v>
      </c>
      <c r="C126" s="80" t="s">
        <v>19</v>
      </c>
      <c r="D126" s="120">
        <f t="shared" si="9"/>
        <v>322163.42719999998</v>
      </c>
      <c r="F126" s="72">
        <f t="shared" si="7"/>
        <v>684597.28280000004</v>
      </c>
      <c r="G126" s="71">
        <f t="shared" si="6"/>
        <v>322163.42719999998</v>
      </c>
      <c r="I126" s="70">
        <f>I125</f>
        <v>1006760.71</v>
      </c>
    </row>
    <row r="127" spans="1:9" ht="31" x14ac:dyDescent="0.35">
      <c r="A127" s="78"/>
      <c r="B127" s="84" t="s">
        <v>211</v>
      </c>
      <c r="C127" s="80" t="s">
        <v>19</v>
      </c>
      <c r="D127" s="120">
        <f t="shared" si="9"/>
        <v>0</v>
      </c>
      <c r="F127" s="72">
        <f t="shared" si="7"/>
        <v>0</v>
      </c>
      <c r="G127" s="71">
        <f t="shared" si="6"/>
        <v>0</v>
      </c>
    </row>
    <row r="128" spans="1:9" ht="31" x14ac:dyDescent="0.35">
      <c r="A128" s="78"/>
      <c r="B128" s="82" t="s">
        <v>214</v>
      </c>
      <c r="C128" s="80" t="s">
        <v>19</v>
      </c>
      <c r="D128" s="120">
        <f t="shared" si="9"/>
        <v>47158.166865288244</v>
      </c>
      <c r="F128" s="72">
        <f t="shared" si="7"/>
        <v>100211.10458873752</v>
      </c>
      <c r="G128" s="71">
        <f t="shared" si="6"/>
        <v>47158.166865288244</v>
      </c>
      <c r="I128" s="69">
        <f>G121+G131</f>
        <v>147369.27145402576</v>
      </c>
    </row>
    <row r="129" spans="1:11" x14ac:dyDescent="0.35">
      <c r="A129" s="116">
        <v>34.1</v>
      </c>
      <c r="B129" s="117" t="s">
        <v>97</v>
      </c>
      <c r="C129" s="118" t="s">
        <v>5</v>
      </c>
      <c r="D129" s="119" t="s">
        <v>368</v>
      </c>
      <c r="F129" s="72">
        <f t="shared" si="7"/>
        <v>258950.229888</v>
      </c>
      <c r="G129" s="71">
        <f t="shared" si="6"/>
        <v>121858.93171200001</v>
      </c>
      <c r="I129" s="69">
        <f>G122+G132</f>
        <v>380809.16159999999</v>
      </c>
    </row>
    <row r="130" spans="1:11" x14ac:dyDescent="0.35">
      <c r="A130" s="78"/>
      <c r="B130" s="82" t="s">
        <v>65</v>
      </c>
      <c r="C130" s="80" t="s">
        <v>5</v>
      </c>
      <c r="D130" s="89" t="s">
        <v>238</v>
      </c>
      <c r="F130" s="72">
        <f t="shared" si="7"/>
        <v>249587.18912000002</v>
      </c>
      <c r="G130" s="71">
        <f t="shared" si="6"/>
        <v>117452.79488</v>
      </c>
      <c r="I130" s="69">
        <f>G133+G123</f>
        <v>367039.984</v>
      </c>
      <c r="K130" s="69">
        <f>I129-I130</f>
        <v>13769.177599999995</v>
      </c>
    </row>
    <row r="131" spans="1:11" x14ac:dyDescent="0.35">
      <c r="A131" s="78"/>
      <c r="B131" s="82" t="s">
        <v>129</v>
      </c>
      <c r="C131" s="80" t="s">
        <v>104</v>
      </c>
      <c r="D131" s="120">
        <f t="shared" ref="D131:D138" si="10">0.32*I131</f>
        <v>35117.206227544913</v>
      </c>
      <c r="F131" s="72">
        <f t="shared" si="7"/>
        <v>74624.063233532943</v>
      </c>
      <c r="G131" s="71">
        <f t="shared" si="6"/>
        <v>35117.206227544913</v>
      </c>
      <c r="I131" s="66">
        <f>I132/1.67</f>
        <v>109741.26946107784</v>
      </c>
      <c r="K131" s="1">
        <v>6</v>
      </c>
    </row>
    <row r="132" spans="1:11" x14ac:dyDescent="0.35">
      <c r="A132" s="78"/>
      <c r="B132" s="82" t="s">
        <v>208</v>
      </c>
      <c r="C132" s="80" t="s">
        <v>19</v>
      </c>
      <c r="D132" s="120">
        <f t="shared" si="10"/>
        <v>58645.734399999994</v>
      </c>
      <c r="F132" s="72">
        <f t="shared" si="7"/>
        <v>124622.1856</v>
      </c>
      <c r="G132" s="71">
        <f t="shared" si="6"/>
        <v>58645.734399999994</v>
      </c>
      <c r="I132" s="8">
        <f>40754.33+142513.59</f>
        <v>183267.91999999998</v>
      </c>
    </row>
    <row r="133" spans="1:11" x14ac:dyDescent="0.35">
      <c r="A133" s="78"/>
      <c r="B133" s="84" t="s">
        <v>209</v>
      </c>
      <c r="C133" s="80" t="s">
        <v>19</v>
      </c>
      <c r="D133" s="120">
        <f t="shared" si="10"/>
        <v>58664.617599999998</v>
      </c>
      <c r="F133" s="72">
        <f t="shared" si="7"/>
        <v>124662.31240000001</v>
      </c>
      <c r="G133" s="71">
        <f t="shared" si="6"/>
        <v>58664.617599999998</v>
      </c>
      <c r="I133" s="45">
        <f>142423.46+40903.47</f>
        <v>183326.93</v>
      </c>
    </row>
    <row r="134" spans="1:11" x14ac:dyDescent="0.35">
      <c r="A134" s="78"/>
      <c r="B134" s="84" t="s">
        <v>210</v>
      </c>
      <c r="C134" s="80" t="s">
        <v>19</v>
      </c>
      <c r="D134" s="120">
        <f t="shared" si="10"/>
        <v>-18.883200000002979</v>
      </c>
      <c r="F134" s="72">
        <f t="shared" si="7"/>
        <v>-40.126800000006334</v>
      </c>
      <c r="G134" s="71">
        <f t="shared" si="6"/>
        <v>-18.883200000002979</v>
      </c>
      <c r="I134" s="45">
        <f>I132-I133</f>
        <v>-59.010000000009313</v>
      </c>
    </row>
    <row r="135" spans="1:11" ht="31" x14ac:dyDescent="0.35">
      <c r="A135" s="78"/>
      <c r="B135" s="84" t="s">
        <v>213</v>
      </c>
      <c r="C135" s="80" t="s">
        <v>19</v>
      </c>
      <c r="D135" s="120">
        <f t="shared" si="10"/>
        <v>58645.734399999994</v>
      </c>
      <c r="F135" s="72">
        <f t="shared" si="7"/>
        <v>124622.1856</v>
      </c>
      <c r="G135" s="71">
        <f t="shared" si="6"/>
        <v>58645.734399999994</v>
      </c>
      <c r="I135" s="70">
        <f>I132</f>
        <v>183267.91999999998</v>
      </c>
    </row>
    <row r="136" spans="1:11" ht="31" x14ac:dyDescent="0.35">
      <c r="A136" s="78"/>
      <c r="B136" s="84" t="s">
        <v>212</v>
      </c>
      <c r="C136" s="80" t="s">
        <v>19</v>
      </c>
      <c r="D136" s="120">
        <f t="shared" si="10"/>
        <v>58645.734399999994</v>
      </c>
      <c r="F136" s="72">
        <f t="shared" si="7"/>
        <v>124622.1856</v>
      </c>
      <c r="G136" s="71">
        <f t="shared" si="6"/>
        <v>58645.734399999994</v>
      </c>
      <c r="I136" s="70">
        <f>I135</f>
        <v>183267.91999999998</v>
      </c>
    </row>
    <row r="137" spans="1:11" ht="31" x14ac:dyDescent="0.35">
      <c r="A137" s="78"/>
      <c r="B137" s="84" t="s">
        <v>211</v>
      </c>
      <c r="C137" s="80" t="s">
        <v>19</v>
      </c>
      <c r="D137" s="120">
        <f t="shared" si="10"/>
        <v>0</v>
      </c>
      <c r="F137" s="72">
        <f t="shared" si="7"/>
        <v>0</v>
      </c>
      <c r="G137" s="71">
        <f t="shared" si="6"/>
        <v>0</v>
      </c>
      <c r="I137" s="70">
        <v>0</v>
      </c>
    </row>
    <row r="138" spans="1:11" ht="31" x14ac:dyDescent="0.35">
      <c r="A138" s="78"/>
      <c r="B138" s="82" t="s">
        <v>214</v>
      </c>
      <c r="C138" s="80" t="s">
        <v>19</v>
      </c>
      <c r="D138" s="120">
        <f t="shared" si="10"/>
        <v>0</v>
      </c>
      <c r="F138" s="72">
        <f t="shared" si="7"/>
        <v>0</v>
      </c>
      <c r="G138" s="71">
        <f t="shared" si="6"/>
        <v>0</v>
      </c>
      <c r="I138" s="8">
        <v>0</v>
      </c>
    </row>
    <row r="139" spans="1:11" x14ac:dyDescent="0.35">
      <c r="A139" s="116">
        <v>35</v>
      </c>
      <c r="B139" s="117" t="s">
        <v>97</v>
      </c>
      <c r="C139" s="118" t="s">
        <v>5</v>
      </c>
      <c r="D139" s="119" t="s">
        <v>265</v>
      </c>
      <c r="F139" s="72">
        <f t="shared" si="7"/>
        <v>0</v>
      </c>
      <c r="G139" s="71">
        <f t="shared" si="6"/>
        <v>0</v>
      </c>
    </row>
    <row r="140" spans="1:11" x14ac:dyDescent="0.35">
      <c r="A140" s="78"/>
      <c r="B140" s="82" t="s">
        <v>65</v>
      </c>
      <c r="C140" s="80" t="s">
        <v>5</v>
      </c>
      <c r="D140" s="89" t="s">
        <v>322</v>
      </c>
      <c r="F140" s="72">
        <f t="shared" si="7"/>
        <v>0</v>
      </c>
      <c r="G140" s="71">
        <f t="shared" si="6"/>
        <v>0</v>
      </c>
    </row>
    <row r="141" spans="1:11" x14ac:dyDescent="0.35">
      <c r="A141" s="78"/>
      <c r="B141" s="82" t="s">
        <v>129</v>
      </c>
      <c r="C141" s="80" t="s">
        <v>104</v>
      </c>
      <c r="D141" s="87">
        <f>0.32*I141</f>
        <v>367.52048853572046</v>
      </c>
      <c r="F141" s="72">
        <f t="shared" si="7"/>
        <v>780.98103813840601</v>
      </c>
      <c r="G141" s="71">
        <f t="shared" ref="G141:G188" si="11">0.32*I141</f>
        <v>367.52048853572046</v>
      </c>
      <c r="I141" s="66">
        <f>I142/1581.87</f>
        <v>1148.5015266741264</v>
      </c>
    </row>
    <row r="142" spans="1:11" x14ac:dyDescent="0.35">
      <c r="A142" s="78"/>
      <c r="B142" s="82" t="s">
        <v>208</v>
      </c>
      <c r="C142" s="80" t="s">
        <v>19</v>
      </c>
      <c r="D142" s="120">
        <f>0.32*I142</f>
        <v>581369.63520000002</v>
      </c>
      <c r="F142" s="72">
        <f t="shared" si="7"/>
        <v>1235410.4748000002</v>
      </c>
      <c r="G142" s="71">
        <f t="shared" si="11"/>
        <v>581369.63520000002</v>
      </c>
      <c r="I142" s="66">
        <v>1816780.11</v>
      </c>
    </row>
    <row r="143" spans="1:11" x14ac:dyDescent="0.35">
      <c r="A143" s="78"/>
      <c r="B143" s="84" t="s">
        <v>209</v>
      </c>
      <c r="C143" s="80" t="s">
        <v>19</v>
      </c>
      <c r="D143" s="120">
        <f t="shared" ref="D143:D148" si="12">0.32*I143</f>
        <v>586851.66079999995</v>
      </c>
      <c r="F143" s="72">
        <f t="shared" si="7"/>
        <v>1247059.7792</v>
      </c>
      <c r="G143" s="71">
        <f t="shared" si="11"/>
        <v>586851.66079999995</v>
      </c>
      <c r="I143" s="45">
        <v>1833911.44</v>
      </c>
    </row>
    <row r="144" spans="1:11" x14ac:dyDescent="0.35">
      <c r="A144" s="78"/>
      <c r="B144" s="84" t="s">
        <v>210</v>
      </c>
      <c r="C144" s="80" t="s">
        <v>19</v>
      </c>
      <c r="D144" s="120">
        <f t="shared" si="12"/>
        <v>-5482.025599999949</v>
      </c>
      <c r="F144" s="72">
        <f t="shared" si="7"/>
        <v>-11649.304399999894</v>
      </c>
      <c r="G144" s="71">
        <f t="shared" si="11"/>
        <v>-5482.025599999949</v>
      </c>
      <c r="I144" s="45">
        <f>I142-I143</f>
        <v>-17131.329999999842</v>
      </c>
    </row>
    <row r="145" spans="1:9" ht="31" x14ac:dyDescent="0.35">
      <c r="A145" s="78"/>
      <c r="B145" s="84" t="s">
        <v>213</v>
      </c>
      <c r="C145" s="80" t="s">
        <v>19</v>
      </c>
      <c r="D145" s="120">
        <f t="shared" si="12"/>
        <v>581369.63520000002</v>
      </c>
      <c r="F145" s="72">
        <f t="shared" si="7"/>
        <v>1235410.4748000002</v>
      </c>
      <c r="G145" s="71">
        <f t="shared" si="11"/>
        <v>581369.63520000002</v>
      </c>
      <c r="I145" s="45">
        <f>I142</f>
        <v>1816780.11</v>
      </c>
    </row>
    <row r="146" spans="1:9" ht="31" x14ac:dyDescent="0.35">
      <c r="A146" s="78"/>
      <c r="B146" s="84" t="s">
        <v>212</v>
      </c>
      <c r="C146" s="80" t="s">
        <v>19</v>
      </c>
      <c r="D146" s="120">
        <f t="shared" si="12"/>
        <v>431102.22400000005</v>
      </c>
      <c r="F146" s="72">
        <f t="shared" si="7"/>
        <v>916092.22600000014</v>
      </c>
      <c r="G146" s="71">
        <f t="shared" si="11"/>
        <v>431102.22400000005</v>
      </c>
      <c r="I146" s="45">
        <f>I145-I147</f>
        <v>1347194.4500000002</v>
      </c>
    </row>
    <row r="147" spans="1:9" ht="31" x14ac:dyDescent="0.35">
      <c r="A147" s="78"/>
      <c r="B147" s="84" t="s">
        <v>211</v>
      </c>
      <c r="C147" s="80" t="s">
        <v>19</v>
      </c>
      <c r="D147" s="120">
        <f t="shared" si="12"/>
        <v>150267.4112</v>
      </c>
      <c r="F147" s="72">
        <f t="shared" si="7"/>
        <v>319318.2488</v>
      </c>
      <c r="G147" s="71">
        <f t="shared" si="11"/>
        <v>150267.4112</v>
      </c>
      <c r="I147" s="70">
        <v>469585.66</v>
      </c>
    </row>
    <row r="148" spans="1:9" ht="31" x14ac:dyDescent="0.35">
      <c r="A148" s="78"/>
      <c r="B148" s="82" t="s">
        <v>214</v>
      </c>
      <c r="C148" s="80" t="s">
        <v>19</v>
      </c>
      <c r="D148" s="120">
        <f t="shared" si="12"/>
        <v>0</v>
      </c>
      <c r="F148" s="72">
        <f t="shared" si="7"/>
        <v>0</v>
      </c>
      <c r="G148" s="71">
        <f t="shared" si="11"/>
        <v>0</v>
      </c>
      <c r="I148" s="8">
        <v>0</v>
      </c>
    </row>
    <row r="149" spans="1:9" x14ac:dyDescent="0.35">
      <c r="A149" s="116">
        <v>36</v>
      </c>
      <c r="B149" s="117" t="s">
        <v>97</v>
      </c>
      <c r="C149" s="118" t="s">
        <v>5</v>
      </c>
      <c r="D149" s="119" t="s">
        <v>323</v>
      </c>
      <c r="F149" s="72">
        <f t="shared" si="7"/>
        <v>0</v>
      </c>
      <c r="G149" s="71">
        <f t="shared" si="11"/>
        <v>0</v>
      </c>
    </row>
    <row r="150" spans="1:9" x14ac:dyDescent="0.35">
      <c r="A150" s="78"/>
      <c r="B150" s="82" t="s">
        <v>65</v>
      </c>
      <c r="C150" s="80" t="s">
        <v>5</v>
      </c>
      <c r="D150" s="89" t="s">
        <v>324</v>
      </c>
      <c r="F150" s="72">
        <f t="shared" si="7"/>
        <v>0</v>
      </c>
      <c r="G150" s="71">
        <f t="shared" si="11"/>
        <v>0</v>
      </c>
    </row>
    <row r="151" spans="1:9" x14ac:dyDescent="0.35">
      <c r="A151" s="78"/>
      <c r="B151" s="82" t="s">
        <v>129</v>
      </c>
      <c r="C151" s="80" t="s">
        <v>104</v>
      </c>
      <c r="D151" s="120">
        <f t="shared" ref="D151:D158" si="13">0.32*I151</f>
        <v>4203.1629806504743</v>
      </c>
      <c r="F151" s="72">
        <f t="shared" si="7"/>
        <v>8931.7213338822585</v>
      </c>
      <c r="G151" s="71">
        <f t="shared" si="11"/>
        <v>4203.1629806504743</v>
      </c>
      <c r="I151" s="66">
        <f>I152/24.29</f>
        <v>13134.884314532732</v>
      </c>
    </row>
    <row r="152" spans="1:9" x14ac:dyDescent="0.35">
      <c r="A152" s="78"/>
      <c r="B152" s="82" t="s">
        <v>208</v>
      </c>
      <c r="C152" s="80" t="s">
        <v>19</v>
      </c>
      <c r="D152" s="120">
        <f t="shared" si="13"/>
        <v>102094.82880000002</v>
      </c>
      <c r="F152" s="72">
        <f t="shared" si="7"/>
        <v>216951.51120000004</v>
      </c>
      <c r="G152" s="71">
        <f t="shared" si="11"/>
        <v>102094.82880000002</v>
      </c>
      <c r="I152" s="8">
        <v>319046.34000000003</v>
      </c>
    </row>
    <row r="153" spans="1:9" x14ac:dyDescent="0.35">
      <c r="A153" s="78"/>
      <c r="B153" s="84" t="s">
        <v>209</v>
      </c>
      <c r="C153" s="80" t="s">
        <v>19</v>
      </c>
      <c r="D153" s="120">
        <f t="shared" si="13"/>
        <v>103003.13279999999</v>
      </c>
      <c r="F153" s="72">
        <f t="shared" si="7"/>
        <v>218881.65720000002</v>
      </c>
      <c r="G153" s="71">
        <f t="shared" si="11"/>
        <v>103003.13279999999</v>
      </c>
      <c r="I153" s="70">
        <v>321884.78999999998</v>
      </c>
    </row>
    <row r="154" spans="1:9" x14ac:dyDescent="0.35">
      <c r="A154" s="78"/>
      <c r="B154" s="84" t="s">
        <v>210</v>
      </c>
      <c r="C154" s="80" t="s">
        <v>19</v>
      </c>
      <c r="D154" s="120">
        <f t="shared" si="13"/>
        <v>-908.30399999998508</v>
      </c>
      <c r="F154" s="72">
        <f t="shared" si="7"/>
        <v>-1930.1459999999686</v>
      </c>
      <c r="G154" s="71">
        <f t="shared" si="11"/>
        <v>-908.30399999998508</v>
      </c>
      <c r="I154" s="70">
        <f>I152-I153</f>
        <v>-2838.4499999999534</v>
      </c>
    </row>
    <row r="155" spans="1:9" ht="31" x14ac:dyDescent="0.35">
      <c r="A155" s="78"/>
      <c r="B155" s="84" t="s">
        <v>213</v>
      </c>
      <c r="C155" s="80" t="s">
        <v>19</v>
      </c>
      <c r="D155" s="120">
        <f t="shared" si="13"/>
        <v>102094.82880000002</v>
      </c>
      <c r="F155" s="72">
        <f t="shared" si="7"/>
        <v>216951.51120000004</v>
      </c>
      <c r="G155" s="71">
        <f t="shared" si="11"/>
        <v>102094.82880000002</v>
      </c>
      <c r="I155" s="70">
        <f>I152</f>
        <v>319046.34000000003</v>
      </c>
    </row>
    <row r="156" spans="1:9" ht="31" x14ac:dyDescent="0.35">
      <c r="A156" s="78"/>
      <c r="B156" s="84" t="s">
        <v>212</v>
      </c>
      <c r="C156" s="80" t="s">
        <v>19</v>
      </c>
      <c r="D156" s="120">
        <f t="shared" si="13"/>
        <v>91670.067200000005</v>
      </c>
      <c r="F156" s="72">
        <f t="shared" si="7"/>
        <v>194798.89280000003</v>
      </c>
      <c r="G156" s="71">
        <f t="shared" si="11"/>
        <v>91670.067200000005</v>
      </c>
      <c r="I156" s="70">
        <f>I152-I157</f>
        <v>286468.96000000002</v>
      </c>
    </row>
    <row r="157" spans="1:9" ht="31" x14ac:dyDescent="0.35">
      <c r="A157" s="78"/>
      <c r="B157" s="84" t="s">
        <v>211</v>
      </c>
      <c r="C157" s="80" t="s">
        <v>19</v>
      </c>
      <c r="D157" s="120">
        <f t="shared" si="13"/>
        <v>10424.7616</v>
      </c>
      <c r="F157" s="72">
        <f t="shared" si="7"/>
        <v>22152.618400000003</v>
      </c>
      <c r="G157" s="71">
        <f t="shared" si="11"/>
        <v>10424.7616</v>
      </c>
      <c r="I157" s="70">
        <v>32577.38</v>
      </c>
    </row>
    <row r="158" spans="1:9" ht="31" x14ac:dyDescent="0.35">
      <c r="A158" s="78"/>
      <c r="B158" s="82" t="s">
        <v>214</v>
      </c>
      <c r="C158" s="80" t="s">
        <v>19</v>
      </c>
      <c r="D158" s="120">
        <f t="shared" si="13"/>
        <v>0</v>
      </c>
      <c r="F158" s="72">
        <f t="shared" si="7"/>
        <v>0</v>
      </c>
      <c r="G158" s="71">
        <f t="shared" si="11"/>
        <v>0</v>
      </c>
      <c r="I158" s="8">
        <v>0</v>
      </c>
    </row>
    <row r="159" spans="1:9" x14ac:dyDescent="0.35">
      <c r="A159" s="116">
        <v>37</v>
      </c>
      <c r="B159" s="117" t="s">
        <v>97</v>
      </c>
      <c r="C159" s="118" t="s">
        <v>5</v>
      </c>
      <c r="D159" s="119" t="s">
        <v>325</v>
      </c>
      <c r="F159" s="72">
        <f t="shared" si="7"/>
        <v>0</v>
      </c>
      <c r="G159" s="71">
        <f t="shared" si="11"/>
        <v>0</v>
      </c>
    </row>
    <row r="160" spans="1:9" x14ac:dyDescent="0.35">
      <c r="A160" s="78"/>
      <c r="B160" s="82" t="s">
        <v>65</v>
      </c>
      <c r="C160" s="80" t="s">
        <v>5</v>
      </c>
      <c r="D160" s="89" t="s">
        <v>324</v>
      </c>
      <c r="F160" s="72">
        <f t="shared" si="7"/>
        <v>0</v>
      </c>
      <c r="G160" s="71">
        <f t="shared" si="11"/>
        <v>0</v>
      </c>
    </row>
    <row r="161" spans="1:9" x14ac:dyDescent="0.35">
      <c r="A161" s="78"/>
      <c r="B161" s="82" t="s">
        <v>129</v>
      </c>
      <c r="C161" s="80" t="s">
        <v>104</v>
      </c>
      <c r="D161" s="120">
        <f t="shared" ref="D161:D168" si="14">0.32*I161</f>
        <v>2659.6300379266754</v>
      </c>
      <c r="F161" s="72">
        <f t="shared" si="7"/>
        <v>5651.7138305941853</v>
      </c>
      <c r="G161" s="71">
        <f t="shared" si="11"/>
        <v>2659.6300379266754</v>
      </c>
      <c r="I161" s="66">
        <f>I162/94.92</f>
        <v>8311.3438685208603</v>
      </c>
    </row>
    <row r="162" spans="1:9" x14ac:dyDescent="0.35">
      <c r="A162" s="78"/>
      <c r="B162" s="82" t="s">
        <v>208</v>
      </c>
      <c r="C162" s="80" t="s">
        <v>19</v>
      </c>
      <c r="D162" s="120">
        <f t="shared" si="14"/>
        <v>252452.08320000002</v>
      </c>
      <c r="F162" s="72">
        <f t="shared" si="7"/>
        <v>536460.67680000002</v>
      </c>
      <c r="G162" s="71">
        <f t="shared" si="11"/>
        <v>252452.08320000002</v>
      </c>
      <c r="I162" s="8">
        <v>788912.76</v>
      </c>
    </row>
    <row r="163" spans="1:9" x14ac:dyDescent="0.35">
      <c r="A163" s="78"/>
      <c r="B163" s="84" t="s">
        <v>209</v>
      </c>
      <c r="C163" s="80" t="s">
        <v>19</v>
      </c>
      <c r="D163" s="120">
        <f t="shared" si="14"/>
        <v>251883.7824</v>
      </c>
      <c r="F163" s="72">
        <f t="shared" si="7"/>
        <v>535253.03760000004</v>
      </c>
      <c r="G163" s="71">
        <f t="shared" si="11"/>
        <v>251883.7824</v>
      </c>
      <c r="I163" s="70">
        <v>787136.82</v>
      </c>
    </row>
    <row r="164" spans="1:9" x14ac:dyDescent="0.35">
      <c r="A164" s="78"/>
      <c r="B164" s="84" t="s">
        <v>210</v>
      </c>
      <c r="C164" s="80" t="s">
        <v>19</v>
      </c>
      <c r="D164" s="120">
        <f t="shared" si="14"/>
        <v>568.30080000001942</v>
      </c>
      <c r="F164" s="72">
        <f t="shared" si="7"/>
        <v>1207.6392000000412</v>
      </c>
      <c r="G164" s="71">
        <f t="shared" si="11"/>
        <v>568.30080000001942</v>
      </c>
      <c r="I164" s="70">
        <f>I162-I163</f>
        <v>1775.9400000000605</v>
      </c>
    </row>
    <row r="165" spans="1:9" ht="31" x14ac:dyDescent="0.35">
      <c r="A165" s="78"/>
      <c r="B165" s="84" t="s">
        <v>213</v>
      </c>
      <c r="C165" s="80" t="s">
        <v>19</v>
      </c>
      <c r="D165" s="120">
        <f t="shared" si="14"/>
        <v>252452.08320000002</v>
      </c>
      <c r="F165" s="72">
        <f t="shared" si="7"/>
        <v>536460.67680000002</v>
      </c>
      <c r="G165" s="71">
        <f t="shared" si="11"/>
        <v>252452.08320000002</v>
      </c>
      <c r="I165" s="70">
        <f>I162</f>
        <v>788912.76</v>
      </c>
    </row>
    <row r="166" spans="1:9" ht="31" x14ac:dyDescent="0.35">
      <c r="A166" s="78"/>
      <c r="B166" s="84" t="s">
        <v>212</v>
      </c>
      <c r="C166" s="80" t="s">
        <v>19</v>
      </c>
      <c r="D166" s="120">
        <f t="shared" si="14"/>
        <v>152231.16159999999</v>
      </c>
      <c r="F166" s="72">
        <f t="shared" si="7"/>
        <v>323491.21840000001</v>
      </c>
      <c r="G166" s="71">
        <f t="shared" si="11"/>
        <v>152231.16159999999</v>
      </c>
      <c r="I166" s="70">
        <f>I165-I167</f>
        <v>475722.38</v>
      </c>
    </row>
    <row r="167" spans="1:9" ht="31" x14ac:dyDescent="0.35">
      <c r="A167" s="78"/>
      <c r="B167" s="84" t="s">
        <v>211</v>
      </c>
      <c r="C167" s="80" t="s">
        <v>19</v>
      </c>
      <c r="D167" s="120">
        <f t="shared" si="14"/>
        <v>100220.9216</v>
      </c>
      <c r="F167" s="72">
        <f t="shared" si="7"/>
        <v>212969.45840000003</v>
      </c>
      <c r="G167" s="71">
        <f t="shared" si="11"/>
        <v>100220.9216</v>
      </c>
      <c r="I167" s="70">
        <v>313190.38</v>
      </c>
    </row>
    <row r="168" spans="1:9" ht="31" x14ac:dyDescent="0.35">
      <c r="A168" s="78"/>
      <c r="B168" s="82" t="s">
        <v>214</v>
      </c>
      <c r="C168" s="80" t="s">
        <v>19</v>
      </c>
      <c r="D168" s="120">
        <f t="shared" si="14"/>
        <v>0</v>
      </c>
      <c r="F168" s="72">
        <f t="shared" si="7"/>
        <v>0</v>
      </c>
      <c r="G168" s="71">
        <f t="shared" si="11"/>
        <v>0</v>
      </c>
      <c r="I168" s="8">
        <v>0</v>
      </c>
    </row>
    <row r="169" spans="1:9" ht="31" x14ac:dyDescent="0.35">
      <c r="A169" s="116">
        <v>38</v>
      </c>
      <c r="B169" s="117" t="s">
        <v>97</v>
      </c>
      <c r="C169" s="118" t="s">
        <v>5</v>
      </c>
      <c r="D169" s="119" t="s">
        <v>326</v>
      </c>
      <c r="F169" s="72">
        <f t="shared" si="7"/>
        <v>0</v>
      </c>
      <c r="G169" s="71">
        <f t="shared" si="11"/>
        <v>0</v>
      </c>
    </row>
    <row r="170" spans="1:9" x14ac:dyDescent="0.35">
      <c r="A170" s="78"/>
      <c r="B170" s="82" t="s">
        <v>65</v>
      </c>
      <c r="C170" s="80" t="s">
        <v>5</v>
      </c>
      <c r="D170" s="89" t="s">
        <v>324</v>
      </c>
      <c r="F170" s="72">
        <f t="shared" si="7"/>
        <v>0</v>
      </c>
      <c r="G170" s="71">
        <f t="shared" si="11"/>
        <v>0</v>
      </c>
    </row>
    <row r="171" spans="1:9" x14ac:dyDescent="0.35">
      <c r="A171" s="78"/>
      <c r="B171" s="82" t="s">
        <v>129</v>
      </c>
      <c r="C171" s="80" t="s">
        <v>104</v>
      </c>
      <c r="D171" s="120">
        <f t="shared" ref="D171:D178" si="15">0.32*I171</f>
        <v>6812.7368958419111</v>
      </c>
      <c r="F171" s="72">
        <f t="shared" si="7"/>
        <v>14477.065903664061</v>
      </c>
      <c r="G171" s="71">
        <f t="shared" si="11"/>
        <v>6812.7368958419111</v>
      </c>
      <c r="I171" s="66">
        <f>I172/24.29</f>
        <v>21289.802799505971</v>
      </c>
    </row>
    <row r="172" spans="1:9" x14ac:dyDescent="0.35">
      <c r="A172" s="78"/>
      <c r="B172" s="82" t="s">
        <v>208</v>
      </c>
      <c r="C172" s="80" t="s">
        <v>19</v>
      </c>
      <c r="D172" s="120">
        <f t="shared" si="15"/>
        <v>165481.37920000002</v>
      </c>
      <c r="F172" s="72">
        <f t="shared" si="7"/>
        <v>351647.93080000009</v>
      </c>
      <c r="G172" s="71">
        <f t="shared" si="11"/>
        <v>165481.37920000002</v>
      </c>
      <c r="I172" s="8">
        <f>318978.34+198150.97</f>
        <v>517129.31000000006</v>
      </c>
    </row>
    <row r="173" spans="1:9" x14ac:dyDescent="0.35">
      <c r="A173" s="78"/>
      <c r="B173" s="84" t="s">
        <v>209</v>
      </c>
      <c r="C173" s="80" t="s">
        <v>19</v>
      </c>
      <c r="D173" s="120">
        <f t="shared" si="15"/>
        <v>163713.3216</v>
      </c>
      <c r="F173" s="72">
        <f t="shared" si="7"/>
        <v>347890.80840000004</v>
      </c>
      <c r="G173" s="71">
        <f t="shared" si="11"/>
        <v>163713.3216</v>
      </c>
      <c r="I173" s="70">
        <f>197762.72+313841.41</f>
        <v>511604.13</v>
      </c>
    </row>
    <row r="174" spans="1:9" x14ac:dyDescent="0.35">
      <c r="A174" s="78"/>
      <c r="B174" s="84" t="s">
        <v>210</v>
      </c>
      <c r="C174" s="80" t="s">
        <v>19</v>
      </c>
      <c r="D174" s="120">
        <f t="shared" si="15"/>
        <v>1768.0576000000165</v>
      </c>
      <c r="F174" s="72">
        <f t="shared" si="7"/>
        <v>3757.1224000000352</v>
      </c>
      <c r="G174" s="71">
        <f t="shared" si="11"/>
        <v>1768.0576000000165</v>
      </c>
      <c r="I174" s="70">
        <f>I172-I173</f>
        <v>5525.1800000000512</v>
      </c>
    </row>
    <row r="175" spans="1:9" ht="31" x14ac:dyDescent="0.35">
      <c r="A175" s="78"/>
      <c r="B175" s="84" t="s">
        <v>213</v>
      </c>
      <c r="C175" s="80" t="s">
        <v>19</v>
      </c>
      <c r="D175" s="120">
        <f t="shared" si="15"/>
        <v>165481.37920000002</v>
      </c>
      <c r="F175" s="72">
        <f t="shared" ref="F175:F188" si="16">I175*0.68</f>
        <v>351647.93080000009</v>
      </c>
      <c r="G175" s="71">
        <f t="shared" si="11"/>
        <v>165481.37920000002</v>
      </c>
      <c r="I175" s="70">
        <f>I172</f>
        <v>517129.31000000006</v>
      </c>
    </row>
    <row r="176" spans="1:9" ht="31" x14ac:dyDescent="0.35">
      <c r="A176" s="78"/>
      <c r="B176" s="84" t="s">
        <v>212</v>
      </c>
      <c r="C176" s="80" t="s">
        <v>19</v>
      </c>
      <c r="D176" s="120">
        <f t="shared" si="15"/>
        <v>165481.37920000002</v>
      </c>
      <c r="F176" s="72">
        <f t="shared" si="16"/>
        <v>351647.93080000009</v>
      </c>
      <c r="G176" s="71">
        <f t="shared" si="11"/>
        <v>165481.37920000002</v>
      </c>
      <c r="I176" s="70">
        <f>I175</f>
        <v>517129.31000000006</v>
      </c>
    </row>
    <row r="177" spans="1:9" ht="31" x14ac:dyDescent="0.35">
      <c r="A177" s="78"/>
      <c r="B177" s="84" t="s">
        <v>211</v>
      </c>
      <c r="C177" s="80" t="s">
        <v>19</v>
      </c>
      <c r="D177" s="120">
        <f t="shared" si="15"/>
        <v>0</v>
      </c>
      <c r="F177" s="72">
        <f t="shared" si="16"/>
        <v>0</v>
      </c>
      <c r="G177" s="71">
        <f t="shared" si="11"/>
        <v>0</v>
      </c>
      <c r="I177" s="45">
        <f>I175-I176</f>
        <v>0</v>
      </c>
    </row>
    <row r="178" spans="1:9" ht="31" x14ac:dyDescent="0.35">
      <c r="A178" s="78"/>
      <c r="B178" s="82" t="s">
        <v>214</v>
      </c>
      <c r="C178" s="80" t="s">
        <v>19</v>
      </c>
      <c r="D178" s="120">
        <f t="shared" si="15"/>
        <v>0</v>
      </c>
      <c r="F178" s="72">
        <f t="shared" si="16"/>
        <v>0</v>
      </c>
      <c r="G178" s="71">
        <f t="shared" si="11"/>
        <v>0</v>
      </c>
      <c r="I178" s="8">
        <v>0</v>
      </c>
    </row>
    <row r="179" spans="1:9" x14ac:dyDescent="0.35">
      <c r="A179" s="137" t="s">
        <v>215</v>
      </c>
      <c r="B179" s="137"/>
      <c r="C179" s="137"/>
      <c r="D179" s="137"/>
      <c r="F179" s="72">
        <f t="shared" si="16"/>
        <v>0</v>
      </c>
      <c r="G179" s="71">
        <f t="shared" si="11"/>
        <v>0</v>
      </c>
    </row>
    <row r="180" spans="1:9" x14ac:dyDescent="0.35">
      <c r="A180" s="121">
        <v>39</v>
      </c>
      <c r="B180" s="114" t="s">
        <v>200</v>
      </c>
      <c r="C180" s="80" t="s">
        <v>6</v>
      </c>
      <c r="D180" s="89">
        <v>2</v>
      </c>
      <c r="F180" s="72">
        <f t="shared" si="16"/>
        <v>0</v>
      </c>
      <c r="G180" s="71">
        <f t="shared" si="11"/>
        <v>0</v>
      </c>
    </row>
    <row r="181" spans="1:9" x14ac:dyDescent="0.35">
      <c r="A181" s="78"/>
      <c r="B181" s="114" t="s">
        <v>201</v>
      </c>
      <c r="C181" s="80" t="s">
        <v>6</v>
      </c>
      <c r="D181" s="89">
        <v>2</v>
      </c>
      <c r="F181" s="72">
        <f t="shared" si="16"/>
        <v>0</v>
      </c>
      <c r="G181" s="71">
        <f t="shared" si="11"/>
        <v>0</v>
      </c>
    </row>
    <row r="182" spans="1:9" ht="31" x14ac:dyDescent="0.35">
      <c r="A182" s="78"/>
      <c r="B182" s="114" t="s">
        <v>202</v>
      </c>
      <c r="C182" s="80" t="s">
        <v>6</v>
      </c>
      <c r="D182" s="89">
        <v>0</v>
      </c>
      <c r="F182" s="72">
        <f t="shared" si="16"/>
        <v>0</v>
      </c>
      <c r="G182" s="71">
        <f t="shared" si="11"/>
        <v>0</v>
      </c>
    </row>
    <row r="183" spans="1:9" x14ac:dyDescent="0.35">
      <c r="A183" s="78"/>
      <c r="B183" s="114" t="s">
        <v>203</v>
      </c>
      <c r="C183" s="80" t="s">
        <v>19</v>
      </c>
      <c r="D183" s="89">
        <v>0</v>
      </c>
      <c r="F183" s="72">
        <f t="shared" si="16"/>
        <v>0</v>
      </c>
      <c r="G183" s="71">
        <f t="shared" si="11"/>
        <v>0</v>
      </c>
    </row>
    <row r="184" spans="1:9" x14ac:dyDescent="0.35">
      <c r="A184" s="137" t="s">
        <v>327</v>
      </c>
      <c r="B184" s="137"/>
      <c r="C184" s="137"/>
      <c r="D184" s="137"/>
      <c r="F184" s="72">
        <f t="shared" si="16"/>
        <v>0</v>
      </c>
      <c r="G184" s="71">
        <f t="shared" si="11"/>
        <v>0</v>
      </c>
    </row>
    <row r="185" spans="1:9" ht="31" x14ac:dyDescent="0.35">
      <c r="A185" s="121">
        <v>40</v>
      </c>
      <c r="B185" s="114" t="s">
        <v>216</v>
      </c>
      <c r="C185" s="80" t="s">
        <v>6</v>
      </c>
      <c r="D185" s="89">
        <v>15</v>
      </c>
      <c r="F185" s="72">
        <f t="shared" si="16"/>
        <v>0</v>
      </c>
      <c r="G185" s="71">
        <f t="shared" si="11"/>
        <v>0</v>
      </c>
    </row>
    <row r="186" spans="1:9" x14ac:dyDescent="0.35">
      <c r="A186" s="78"/>
      <c r="B186" s="114" t="s">
        <v>217</v>
      </c>
      <c r="C186" s="80" t="s">
        <v>6</v>
      </c>
      <c r="D186" s="89">
        <v>6</v>
      </c>
      <c r="F186" s="72">
        <f t="shared" si="16"/>
        <v>0</v>
      </c>
      <c r="G186" s="71">
        <f t="shared" si="11"/>
        <v>0</v>
      </c>
    </row>
    <row r="187" spans="1:9" ht="31" x14ac:dyDescent="0.35">
      <c r="A187" s="78"/>
      <c r="B187" s="114" t="s">
        <v>218</v>
      </c>
      <c r="C187" s="80" t="s">
        <v>19</v>
      </c>
      <c r="D187" s="89">
        <v>0</v>
      </c>
      <c r="F187" s="72">
        <f t="shared" si="16"/>
        <v>0</v>
      </c>
      <c r="G187" s="71">
        <f t="shared" si="11"/>
        <v>0</v>
      </c>
    </row>
    <row r="188" spans="1:9" x14ac:dyDescent="0.35">
      <c r="A188" s="74"/>
      <c r="B188" s="75"/>
      <c r="C188" s="74"/>
      <c r="D188" s="74"/>
      <c r="F188" s="72">
        <f t="shared" si="16"/>
        <v>0</v>
      </c>
      <c r="G188" s="71">
        <f t="shared" si="11"/>
        <v>0</v>
      </c>
    </row>
    <row r="189" spans="1:9" x14ac:dyDescent="0.35">
      <c r="A189" s="74"/>
      <c r="B189" s="75"/>
      <c r="C189" s="74"/>
      <c r="D189" s="74"/>
    </row>
    <row r="190" spans="1:9" x14ac:dyDescent="0.35">
      <c r="A190" s="134" t="s">
        <v>377</v>
      </c>
      <c r="B190" s="135"/>
      <c r="C190" s="122"/>
      <c r="D190" s="74"/>
    </row>
    <row r="191" spans="1:9" x14ac:dyDescent="0.35">
      <c r="A191" s="74" t="s">
        <v>228</v>
      </c>
      <c r="B191" s="74"/>
      <c r="C191" s="74"/>
      <c r="D191" s="74"/>
    </row>
    <row r="192" spans="1:9" x14ac:dyDescent="0.35">
      <c r="A192" s="74"/>
      <c r="B192" s="74"/>
      <c r="C192" s="122"/>
      <c r="D192" s="74"/>
    </row>
    <row r="193" spans="1:4" x14ac:dyDescent="0.35">
      <c r="A193" s="74" t="s">
        <v>364</v>
      </c>
      <c r="B193" s="74"/>
      <c r="C193" s="122"/>
      <c r="D193" s="74"/>
    </row>
  </sheetData>
  <mergeCells count="59">
    <mergeCell ref="A184:D184"/>
    <mergeCell ref="C104:D104"/>
    <mergeCell ref="C105:D105"/>
    <mergeCell ref="A106:D106"/>
    <mergeCell ref="A111:D111"/>
    <mergeCell ref="A179:D179"/>
    <mergeCell ref="A118:D118"/>
    <mergeCell ref="C102:D102"/>
    <mergeCell ref="C85:D85"/>
    <mergeCell ref="C86:D86"/>
    <mergeCell ref="C89:D89"/>
    <mergeCell ref="C90:D90"/>
    <mergeCell ref="C92:D92"/>
    <mergeCell ref="C93:D93"/>
    <mergeCell ref="C95:D95"/>
    <mergeCell ref="C96:D96"/>
    <mergeCell ref="C98:D98"/>
    <mergeCell ref="C99:D99"/>
    <mergeCell ref="C101:D101"/>
    <mergeCell ref="C83:D83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65:D65"/>
    <mergeCell ref="C47:D47"/>
    <mergeCell ref="C48:D48"/>
    <mergeCell ref="C50:D50"/>
    <mergeCell ref="C51:D51"/>
    <mergeCell ref="C55:D55"/>
    <mergeCell ref="C56:D56"/>
    <mergeCell ref="C58:D58"/>
    <mergeCell ref="C59:D59"/>
    <mergeCell ref="C61:D61"/>
    <mergeCell ref="C62:D62"/>
    <mergeCell ref="C64:D64"/>
    <mergeCell ref="A190:B190"/>
    <mergeCell ref="A1:D1"/>
    <mergeCell ref="A7:D7"/>
    <mergeCell ref="A25:D25"/>
    <mergeCell ref="C29:D29"/>
    <mergeCell ref="C30:D30"/>
    <mergeCell ref="C32:D32"/>
    <mergeCell ref="C33:D33"/>
    <mergeCell ref="C35:D35"/>
    <mergeCell ref="C36:D36"/>
    <mergeCell ref="C38:D38"/>
    <mergeCell ref="C39:D39"/>
    <mergeCell ref="C41:D41"/>
    <mergeCell ref="C42:D42"/>
    <mergeCell ref="C44:D44"/>
    <mergeCell ref="C45:D45"/>
  </mergeCells>
  <pageMargins left="0.70866141732283472" right="0.70866141732283472" top="0.31496062992125984" bottom="0.31496062992125984" header="0.31496062992125984" footer="0.31496062992125984"/>
  <pageSetup paperSize="9" scale="85" orientation="portrait" verticalDpi="0" r:id="rId1"/>
  <rowBreaks count="6" manualBreakCount="6">
    <brk id="24" max="3" man="1"/>
    <brk id="51" max="3" man="1"/>
    <brk id="86" max="3" man="1"/>
    <brk id="128" max="3" man="1"/>
    <brk id="158" max="3" man="1"/>
    <brk id="1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'2.3.'!Область_печати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2018-07-03T20:03:23Z</dcterms:modified>
</cp:coreProperties>
</file>