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5" yWindow="7215" windowWidth="16665" windowHeight="7260" activeTab="4"/>
  </bookViews>
  <sheets>
    <sheet name="10-17" sheetId="2" r:id="rId1"/>
    <sheet name="11-17" sheetId="3" r:id="rId2"/>
    <sheet name="12-17" sheetId="4" r:id="rId3"/>
    <sheet name="01-18" sheetId="5" r:id="rId4"/>
    <sheet name="02-18" sheetId="6" r:id="rId5"/>
  </sheets>
  <definedNames>
    <definedName name="_xlnm.Print_Area" localSheetId="3">'01-18'!$B$1:$Z$165</definedName>
    <definedName name="_xlnm.Print_Area" localSheetId="4">'02-18'!$B$1:$Z$163</definedName>
    <definedName name="_xlnm.Print_Area" localSheetId="0">'10-17'!$A$1:$Z$165</definedName>
    <definedName name="_xlnm.Print_Area" localSheetId="1">'11-17'!$B$1:$Z$165</definedName>
    <definedName name="_xlnm.Print_Area" localSheetId="2">'12-17'!$B$1:$Z$165</definedName>
  </definedNames>
  <calcPr calcId="144525" refMode="R1C1"/>
</workbook>
</file>

<file path=xl/calcChain.xml><?xml version="1.0" encoding="utf-8"?>
<calcChain xmlns="http://schemas.openxmlformats.org/spreadsheetml/2006/main">
  <c r="M53" i="6" l="1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27" i="6"/>
  <c r="M26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E12" i="6"/>
  <c r="I12" i="6"/>
  <c r="L12" i="6"/>
  <c r="O12" i="6"/>
  <c r="S12" i="6"/>
  <c r="E13" i="6"/>
  <c r="I13" i="6"/>
  <c r="L13" i="6"/>
  <c r="O13" i="6"/>
  <c r="S13" i="6"/>
  <c r="B18" i="6"/>
  <c r="B19" i="6"/>
  <c r="B20" i="6"/>
  <c r="J26" i="6"/>
  <c r="S26" i="6"/>
  <c r="AC26" i="6"/>
  <c r="AE26" i="6"/>
  <c r="AF26" i="6"/>
  <c r="AG26" i="6"/>
  <c r="J27" i="6"/>
  <c r="S27" i="6"/>
  <c r="AC27" i="6"/>
  <c r="AE27" i="6"/>
  <c r="AF27" i="6"/>
  <c r="AG27" i="6"/>
  <c r="J28" i="6"/>
  <c r="S28" i="6"/>
  <c r="AC28" i="6"/>
  <c r="AE28" i="6"/>
  <c r="AF28" i="6"/>
  <c r="AG28" i="6"/>
  <c r="J29" i="6"/>
  <c r="S29" i="6"/>
  <c r="AC29" i="6"/>
  <c r="AE29" i="6"/>
  <c r="AF29" i="6"/>
  <c r="AG29" i="6"/>
  <c r="J30" i="6"/>
  <c r="S30" i="6"/>
  <c r="AC30" i="6"/>
  <c r="AE30" i="6"/>
  <c r="AF30" i="6"/>
  <c r="AG30" i="6"/>
  <c r="J31" i="6"/>
  <c r="S31" i="6"/>
  <c r="AC31" i="6"/>
  <c r="AE31" i="6"/>
  <c r="AF31" i="6"/>
  <c r="AG31" i="6"/>
  <c r="J32" i="6"/>
  <c r="S32" i="6"/>
  <c r="AC32" i="6"/>
  <c r="AE32" i="6"/>
  <c r="AF32" i="6"/>
  <c r="AG32" i="6"/>
  <c r="J33" i="6"/>
  <c r="S33" i="6"/>
  <c r="AC33" i="6"/>
  <c r="AE33" i="6"/>
  <c r="AF33" i="6"/>
  <c r="AG33" i="6"/>
  <c r="J34" i="6"/>
  <c r="S34" i="6"/>
  <c r="AC34" i="6"/>
  <c r="AE34" i="6"/>
  <c r="AF34" i="6"/>
  <c r="AG34" i="6"/>
  <c r="S35" i="6"/>
  <c r="AC35" i="6"/>
  <c r="AE35" i="6"/>
  <c r="AF35" i="6"/>
  <c r="AG35" i="6"/>
  <c r="S36" i="6"/>
  <c r="AC36" i="6"/>
  <c r="AE36" i="6"/>
  <c r="AF36" i="6"/>
  <c r="AG36" i="6"/>
  <c r="S37" i="6"/>
  <c r="AC37" i="6"/>
  <c r="AE37" i="6"/>
  <c r="AF37" i="6"/>
  <c r="AG37" i="6"/>
  <c r="S38" i="6"/>
  <c r="AC38" i="6"/>
  <c r="AE38" i="6"/>
  <c r="AF38" i="6"/>
  <c r="AG38" i="6"/>
  <c r="S39" i="6"/>
  <c r="AC39" i="6"/>
  <c r="AE39" i="6"/>
  <c r="AF39" i="6"/>
  <c r="AG39" i="6"/>
  <c r="S40" i="6"/>
  <c r="AC40" i="6"/>
  <c r="AE40" i="6"/>
  <c r="AF40" i="6"/>
  <c r="AG40" i="6"/>
  <c r="S41" i="6"/>
  <c r="AC41" i="6"/>
  <c r="AE41" i="6"/>
  <c r="AF41" i="6"/>
  <c r="AG41" i="6"/>
  <c r="S42" i="6"/>
  <c r="AC42" i="6"/>
  <c r="AE42" i="6"/>
  <c r="AF42" i="6"/>
  <c r="AG42" i="6"/>
  <c r="AC43" i="6"/>
  <c r="AE43" i="6"/>
  <c r="AF43" i="6"/>
  <c r="AG43" i="6"/>
  <c r="AC44" i="6"/>
  <c r="AE44" i="6"/>
  <c r="AF44" i="6"/>
  <c r="AG44" i="6"/>
  <c r="AC45" i="6"/>
  <c r="AE45" i="6"/>
  <c r="AF45" i="6"/>
  <c r="AG45" i="6"/>
  <c r="AC46" i="6"/>
  <c r="AE46" i="6"/>
  <c r="AF46" i="6"/>
  <c r="AG46" i="6"/>
  <c r="AC47" i="6"/>
  <c r="AE47" i="6"/>
  <c r="AF47" i="6"/>
  <c r="AG47" i="6"/>
  <c r="AC48" i="6"/>
  <c r="AE48" i="6"/>
  <c r="AF48" i="6"/>
  <c r="AG48" i="6"/>
  <c r="AC49" i="6"/>
  <c r="AE49" i="6"/>
  <c r="AF49" i="6"/>
  <c r="AG49" i="6"/>
  <c r="AC50" i="6"/>
  <c r="AE50" i="6"/>
  <c r="AF50" i="6"/>
  <c r="AG50" i="6"/>
  <c r="AC51" i="6"/>
  <c r="AE51" i="6"/>
  <c r="AF51" i="6"/>
  <c r="AG51" i="6"/>
  <c r="AC52" i="6"/>
  <c r="AE52" i="6"/>
  <c r="AF52" i="6"/>
  <c r="AG52" i="6"/>
  <c r="AC53" i="6"/>
  <c r="AE53" i="6"/>
  <c r="AF53" i="6"/>
  <c r="AG53" i="6"/>
  <c r="AC54" i="6"/>
  <c r="AE54" i="6"/>
  <c r="AF54" i="6"/>
  <c r="AG54" i="6"/>
  <c r="AC55" i="6"/>
  <c r="AE55" i="6"/>
  <c r="AF55" i="6"/>
  <c r="AG55" i="6"/>
  <c r="AC56" i="6"/>
  <c r="AE56" i="6"/>
  <c r="AF56" i="6"/>
  <c r="AG56" i="6"/>
  <c r="AC57" i="6"/>
  <c r="AE57" i="6"/>
  <c r="AF57" i="6"/>
  <c r="AG57" i="6"/>
  <c r="AC58" i="6"/>
  <c r="AE58" i="6"/>
  <c r="AF58" i="6"/>
  <c r="AG58" i="6"/>
  <c r="AC59" i="6"/>
  <c r="AE59" i="6"/>
  <c r="AF59" i="6"/>
  <c r="AG59" i="6"/>
  <c r="AC60" i="6"/>
  <c r="AE60" i="6"/>
  <c r="AF60" i="6"/>
  <c r="AG60" i="6"/>
  <c r="AC61" i="6"/>
  <c r="AE61" i="6"/>
  <c r="AF61" i="6"/>
  <c r="AG61" i="6"/>
  <c r="AC62" i="6"/>
  <c r="AE62" i="6"/>
  <c r="AF62" i="6"/>
  <c r="AG62" i="6"/>
  <c r="AC63" i="6"/>
  <c r="AE63" i="6"/>
  <c r="AF63" i="6"/>
  <c r="AG63" i="6"/>
  <c r="AC64" i="6"/>
  <c r="AE64" i="6"/>
  <c r="AF64" i="6"/>
  <c r="AG64" i="6"/>
  <c r="AC65" i="6"/>
  <c r="AE65" i="6"/>
  <c r="AF65" i="6"/>
  <c r="AG65" i="6"/>
  <c r="AC66" i="6"/>
  <c r="AE66" i="6"/>
  <c r="AF66" i="6"/>
  <c r="AG66" i="6"/>
  <c r="AC67" i="6"/>
  <c r="AE67" i="6"/>
  <c r="AF67" i="6"/>
  <c r="AG67" i="6"/>
  <c r="AC68" i="6"/>
  <c r="AE68" i="6"/>
  <c r="AF68" i="6"/>
  <c r="AG68" i="6"/>
  <c r="AC69" i="6"/>
  <c r="AE69" i="6"/>
  <c r="AF69" i="6"/>
  <c r="AG69" i="6"/>
  <c r="AC70" i="6"/>
  <c r="AE70" i="6"/>
  <c r="AF70" i="6"/>
  <c r="AG70" i="6"/>
  <c r="AC71" i="6"/>
  <c r="AE71" i="6"/>
  <c r="AF71" i="6"/>
  <c r="AG71" i="6"/>
  <c r="AC72" i="6"/>
  <c r="AE72" i="6"/>
  <c r="AF72" i="6"/>
  <c r="AG72" i="6"/>
  <c r="AC73" i="6"/>
  <c r="AE73" i="6"/>
  <c r="AF73" i="6"/>
  <c r="AG73" i="6"/>
  <c r="AC74" i="6"/>
  <c r="AE74" i="6"/>
  <c r="AF74" i="6"/>
  <c r="AG74" i="6"/>
  <c r="AC75" i="6"/>
  <c r="AE75" i="6"/>
  <c r="AF75" i="6"/>
  <c r="AG75" i="6"/>
  <c r="AC76" i="6"/>
  <c r="AE76" i="6"/>
  <c r="AF76" i="6"/>
  <c r="AG76" i="6"/>
  <c r="AC77" i="6"/>
  <c r="AE77" i="6"/>
  <c r="AF77" i="6"/>
  <c r="AG77" i="6"/>
  <c r="AC78" i="6"/>
  <c r="AE78" i="6"/>
  <c r="AF78" i="6"/>
  <c r="AG78" i="6"/>
  <c r="AC79" i="6"/>
  <c r="AE79" i="6"/>
  <c r="AF79" i="6"/>
  <c r="AG79" i="6"/>
  <c r="AC80" i="6"/>
  <c r="AE80" i="6"/>
  <c r="AF80" i="6"/>
  <c r="AG80" i="6"/>
  <c r="AC81" i="6"/>
  <c r="AE81" i="6"/>
  <c r="AF81" i="6"/>
  <c r="AG81" i="6"/>
  <c r="AC82" i="6"/>
  <c r="AE82" i="6"/>
  <c r="AF82" i="6"/>
  <c r="AG82" i="6"/>
  <c r="AC83" i="6"/>
  <c r="AE83" i="6"/>
  <c r="AF83" i="6"/>
  <c r="AG83" i="6"/>
  <c r="AC84" i="6"/>
  <c r="AE84" i="6"/>
  <c r="AF84" i="6"/>
  <c r="AG84" i="6"/>
  <c r="AC85" i="6"/>
  <c r="AE85" i="6"/>
  <c r="AF85" i="6"/>
  <c r="AG85" i="6"/>
  <c r="AC86" i="6"/>
  <c r="AE86" i="6"/>
  <c r="AF86" i="6"/>
  <c r="AG86" i="6"/>
  <c r="AC87" i="6"/>
  <c r="AE87" i="6"/>
  <c r="AF87" i="6"/>
  <c r="AG87" i="6"/>
  <c r="AC88" i="6"/>
  <c r="AE88" i="6"/>
  <c r="AF88" i="6"/>
  <c r="AG88" i="6"/>
  <c r="AC89" i="6"/>
  <c r="AE89" i="6"/>
  <c r="AF89" i="6"/>
  <c r="AG89" i="6"/>
  <c r="AC90" i="6"/>
  <c r="AE90" i="6"/>
  <c r="AF90" i="6"/>
  <c r="AG90" i="6"/>
  <c r="AC91" i="6"/>
  <c r="AE91" i="6"/>
  <c r="AF91" i="6"/>
  <c r="AG91" i="6"/>
  <c r="AC92" i="6"/>
  <c r="AE92" i="6"/>
  <c r="AF92" i="6"/>
  <c r="AG92" i="6"/>
  <c r="AC93" i="6"/>
  <c r="AE93" i="6"/>
  <c r="AF93" i="6"/>
  <c r="AG93" i="6"/>
  <c r="C94" i="6"/>
  <c r="E94" i="6"/>
  <c r="F94" i="6"/>
  <c r="G94" i="6"/>
  <c r="H94" i="6"/>
  <c r="I94" i="6"/>
  <c r="K94" i="6"/>
  <c r="L94" i="6"/>
  <c r="N94" i="6"/>
  <c r="O94" i="6"/>
  <c r="P94" i="6"/>
  <c r="Q94" i="6"/>
  <c r="R94" i="6"/>
  <c r="T94" i="6"/>
  <c r="U94" i="6"/>
  <c r="V94" i="6"/>
  <c r="W94" i="6"/>
  <c r="X94" i="6"/>
  <c r="Y94" i="6"/>
  <c r="Z94" i="6"/>
  <c r="J103" i="6"/>
  <c r="C95" i="6"/>
  <c r="E95" i="6"/>
  <c r="F95" i="6"/>
  <c r="G95" i="6"/>
  <c r="N95" i="6"/>
  <c r="O95" i="6"/>
  <c r="P95" i="6"/>
  <c r="Q95" i="6"/>
  <c r="R95" i="6"/>
  <c r="T95" i="6"/>
  <c r="W95" i="6"/>
  <c r="X95" i="6"/>
  <c r="Y95" i="6"/>
  <c r="Z95" i="6"/>
  <c r="C96" i="6"/>
  <c r="R125" i="6"/>
  <c r="R128" i="6"/>
  <c r="J51" i="5"/>
  <c r="J52" i="5"/>
  <c r="J53" i="5"/>
  <c r="J54" i="5"/>
  <c r="J55" i="5"/>
  <c r="J5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J41" i="5"/>
  <c r="J42" i="5"/>
  <c r="J43" i="5"/>
  <c r="J44" i="5"/>
  <c r="J45" i="5"/>
  <c r="J46" i="5"/>
  <c r="J47" i="5"/>
  <c r="J48" i="5"/>
  <c r="J49" i="5"/>
  <c r="J50" i="5"/>
  <c r="E12" i="5"/>
  <c r="I12" i="5"/>
  <c r="L12" i="5"/>
  <c r="O12" i="5"/>
  <c r="S12" i="5"/>
  <c r="E13" i="5"/>
  <c r="I13" i="5"/>
  <c r="L13" i="5"/>
  <c r="O13" i="5"/>
  <c r="S13" i="5"/>
  <c r="B18" i="5"/>
  <c r="B19" i="5"/>
  <c r="B20" i="5"/>
  <c r="J26" i="5"/>
  <c r="J96" i="5"/>
  <c r="S26" i="5"/>
  <c r="S97" i="5"/>
  <c r="AC26" i="5"/>
  <c r="AE26" i="5"/>
  <c r="AF26" i="5"/>
  <c r="AG26" i="5"/>
  <c r="J27" i="5"/>
  <c r="S27" i="5"/>
  <c r="AC27" i="5"/>
  <c r="AE27" i="5"/>
  <c r="AF27" i="5"/>
  <c r="AG27" i="5"/>
  <c r="J28" i="5"/>
  <c r="S28" i="5"/>
  <c r="AC28" i="5"/>
  <c r="AE28" i="5"/>
  <c r="AF28" i="5"/>
  <c r="AG28" i="5"/>
  <c r="J29" i="5"/>
  <c r="S29" i="5"/>
  <c r="AC29" i="5"/>
  <c r="AE29" i="5"/>
  <c r="AF29" i="5"/>
  <c r="AG29" i="5"/>
  <c r="J30" i="5"/>
  <c r="S30" i="5"/>
  <c r="AC30" i="5"/>
  <c r="AE30" i="5"/>
  <c r="AF30" i="5"/>
  <c r="AG30" i="5"/>
  <c r="J31" i="5"/>
  <c r="S31" i="5"/>
  <c r="AC31" i="5"/>
  <c r="AE31" i="5"/>
  <c r="AF31" i="5"/>
  <c r="AG31" i="5"/>
  <c r="J32" i="5"/>
  <c r="S32" i="5"/>
  <c r="AC32" i="5"/>
  <c r="AE32" i="5"/>
  <c r="AF32" i="5"/>
  <c r="AG32" i="5"/>
  <c r="J33" i="5"/>
  <c r="S33" i="5"/>
  <c r="AC33" i="5"/>
  <c r="AE33" i="5"/>
  <c r="AF33" i="5"/>
  <c r="AG33" i="5"/>
  <c r="J34" i="5"/>
  <c r="S34" i="5"/>
  <c r="AC34" i="5"/>
  <c r="AE34" i="5"/>
  <c r="AF34" i="5"/>
  <c r="AG34" i="5"/>
  <c r="J35" i="5"/>
  <c r="S35" i="5"/>
  <c r="AC35" i="5"/>
  <c r="AE35" i="5"/>
  <c r="AF35" i="5"/>
  <c r="AG35" i="5"/>
  <c r="J36" i="5"/>
  <c r="S36" i="5"/>
  <c r="AC36" i="5"/>
  <c r="AE36" i="5"/>
  <c r="AF36" i="5"/>
  <c r="AG36" i="5"/>
  <c r="J37" i="5"/>
  <c r="AC37" i="5"/>
  <c r="AE37" i="5"/>
  <c r="AF37" i="5"/>
  <c r="AG37" i="5"/>
  <c r="J38" i="5"/>
  <c r="AC38" i="5"/>
  <c r="AE38" i="5"/>
  <c r="AF38" i="5"/>
  <c r="AG38" i="5"/>
  <c r="J39" i="5"/>
  <c r="AC39" i="5"/>
  <c r="AE39" i="5"/>
  <c r="AF39" i="5"/>
  <c r="AG39" i="5"/>
  <c r="J40" i="5"/>
  <c r="AC40" i="5"/>
  <c r="AE40" i="5"/>
  <c r="AF40" i="5"/>
  <c r="AG40" i="5"/>
  <c r="AC41" i="5"/>
  <c r="AE41" i="5"/>
  <c r="AF41" i="5"/>
  <c r="AG41" i="5"/>
  <c r="AC42" i="5"/>
  <c r="AE42" i="5"/>
  <c r="AF42" i="5"/>
  <c r="AG42" i="5"/>
  <c r="AC43" i="5"/>
  <c r="AE43" i="5"/>
  <c r="AF43" i="5"/>
  <c r="AG43" i="5"/>
  <c r="AC44" i="5"/>
  <c r="AE44" i="5"/>
  <c r="AF44" i="5"/>
  <c r="AG44" i="5"/>
  <c r="AC45" i="5"/>
  <c r="AE45" i="5"/>
  <c r="AF45" i="5"/>
  <c r="AG45" i="5"/>
  <c r="AC46" i="5"/>
  <c r="AE46" i="5"/>
  <c r="AF46" i="5"/>
  <c r="AG46" i="5"/>
  <c r="AC47" i="5"/>
  <c r="AE47" i="5"/>
  <c r="AF47" i="5"/>
  <c r="AG47" i="5"/>
  <c r="AC48" i="5"/>
  <c r="AE48" i="5"/>
  <c r="AF48" i="5"/>
  <c r="AG48" i="5"/>
  <c r="AC49" i="5"/>
  <c r="AE49" i="5"/>
  <c r="AF49" i="5"/>
  <c r="AG49" i="5"/>
  <c r="AC50" i="5"/>
  <c r="AE50" i="5"/>
  <c r="AF50" i="5"/>
  <c r="AG50" i="5"/>
  <c r="AC51" i="5"/>
  <c r="AE51" i="5"/>
  <c r="AF51" i="5"/>
  <c r="AG51" i="5"/>
  <c r="AC52" i="5"/>
  <c r="AE52" i="5"/>
  <c r="AF52" i="5"/>
  <c r="AG52" i="5"/>
  <c r="AC53" i="5"/>
  <c r="AE53" i="5"/>
  <c r="AF53" i="5"/>
  <c r="AG53" i="5"/>
  <c r="AC54" i="5"/>
  <c r="AE54" i="5"/>
  <c r="AF54" i="5"/>
  <c r="AG54" i="5"/>
  <c r="AC55" i="5"/>
  <c r="AE55" i="5"/>
  <c r="AF55" i="5"/>
  <c r="AG55" i="5"/>
  <c r="AC56" i="5"/>
  <c r="AE56" i="5"/>
  <c r="AF56" i="5"/>
  <c r="AG56" i="5"/>
  <c r="J57" i="5"/>
  <c r="AC57" i="5"/>
  <c r="AE57" i="5"/>
  <c r="AF57" i="5"/>
  <c r="AG57" i="5"/>
  <c r="J58" i="5"/>
  <c r="AC58" i="5"/>
  <c r="AE58" i="5"/>
  <c r="AF58" i="5"/>
  <c r="AG58" i="5"/>
  <c r="J59" i="5"/>
  <c r="AC59" i="5"/>
  <c r="AE59" i="5"/>
  <c r="AF59" i="5"/>
  <c r="AG59" i="5"/>
  <c r="J60" i="5"/>
  <c r="AC60" i="5"/>
  <c r="AE60" i="5"/>
  <c r="AF60" i="5"/>
  <c r="AG60" i="5"/>
  <c r="J61" i="5"/>
  <c r="AC61" i="5"/>
  <c r="AE61" i="5"/>
  <c r="AF61" i="5"/>
  <c r="AG61" i="5"/>
  <c r="J62" i="5"/>
  <c r="AC62" i="5"/>
  <c r="AE62" i="5"/>
  <c r="AF62" i="5"/>
  <c r="AG62" i="5"/>
  <c r="J63" i="5"/>
  <c r="AC63" i="5"/>
  <c r="AE63" i="5"/>
  <c r="AF63" i="5"/>
  <c r="AG63" i="5"/>
  <c r="J64" i="5"/>
  <c r="AC64" i="5"/>
  <c r="AE64" i="5"/>
  <c r="AF64" i="5"/>
  <c r="AG64" i="5"/>
  <c r="J65" i="5"/>
  <c r="AC65" i="5"/>
  <c r="AE65" i="5"/>
  <c r="AF65" i="5"/>
  <c r="AG65" i="5"/>
  <c r="J66" i="5"/>
  <c r="AC66" i="5"/>
  <c r="AE66" i="5"/>
  <c r="AF66" i="5"/>
  <c r="AG66" i="5"/>
  <c r="J67" i="5"/>
  <c r="AC67" i="5"/>
  <c r="AE67" i="5"/>
  <c r="AF67" i="5"/>
  <c r="AG67" i="5"/>
  <c r="J68" i="5"/>
  <c r="AC68" i="5"/>
  <c r="AE68" i="5"/>
  <c r="AF68" i="5"/>
  <c r="AG68" i="5"/>
  <c r="J69" i="5"/>
  <c r="AC69" i="5"/>
  <c r="AE69" i="5"/>
  <c r="AF69" i="5"/>
  <c r="AG69" i="5"/>
  <c r="J70" i="5"/>
  <c r="AC70" i="5"/>
  <c r="AE70" i="5"/>
  <c r="AF70" i="5"/>
  <c r="AG70" i="5"/>
  <c r="J71" i="5"/>
  <c r="AC71" i="5"/>
  <c r="AE71" i="5"/>
  <c r="AF71" i="5"/>
  <c r="AG71" i="5"/>
  <c r="J72" i="5"/>
  <c r="AC72" i="5"/>
  <c r="AE72" i="5"/>
  <c r="AF72" i="5"/>
  <c r="AG72" i="5"/>
  <c r="J73" i="5"/>
  <c r="AC73" i="5"/>
  <c r="AE73" i="5"/>
  <c r="AF73" i="5"/>
  <c r="AG73" i="5"/>
  <c r="J74" i="5"/>
  <c r="AC74" i="5"/>
  <c r="AE74" i="5"/>
  <c r="AF74" i="5"/>
  <c r="AG74" i="5"/>
  <c r="J75" i="5"/>
  <c r="AC75" i="5"/>
  <c r="AE75" i="5"/>
  <c r="AF75" i="5"/>
  <c r="AG75" i="5"/>
  <c r="J76" i="5"/>
  <c r="AC76" i="5"/>
  <c r="AE76" i="5"/>
  <c r="AF76" i="5"/>
  <c r="AG76" i="5"/>
  <c r="J77" i="5"/>
  <c r="AC77" i="5"/>
  <c r="AE77" i="5"/>
  <c r="AF77" i="5"/>
  <c r="AG77" i="5"/>
  <c r="J78" i="5"/>
  <c r="AC78" i="5"/>
  <c r="AE78" i="5"/>
  <c r="AF78" i="5"/>
  <c r="AG78" i="5"/>
  <c r="J79" i="5"/>
  <c r="AC79" i="5"/>
  <c r="AE79" i="5"/>
  <c r="AF79" i="5"/>
  <c r="AG79" i="5"/>
  <c r="J80" i="5"/>
  <c r="AC80" i="5"/>
  <c r="AE80" i="5"/>
  <c r="AF80" i="5"/>
  <c r="AG80" i="5"/>
  <c r="J81" i="5"/>
  <c r="AC81" i="5"/>
  <c r="AE81" i="5"/>
  <c r="AF81" i="5"/>
  <c r="AG81" i="5"/>
  <c r="J82" i="5"/>
  <c r="AC82" i="5"/>
  <c r="AE82" i="5"/>
  <c r="AF82" i="5"/>
  <c r="AG82" i="5"/>
  <c r="J83" i="5"/>
  <c r="AC83" i="5"/>
  <c r="AE83" i="5"/>
  <c r="AF83" i="5"/>
  <c r="AG83" i="5"/>
  <c r="J84" i="5"/>
  <c r="AC84" i="5"/>
  <c r="AE84" i="5"/>
  <c r="AF84" i="5"/>
  <c r="AG84" i="5"/>
  <c r="J85" i="5"/>
  <c r="AC85" i="5"/>
  <c r="AE85" i="5"/>
  <c r="AF85" i="5"/>
  <c r="AG85" i="5"/>
  <c r="J86" i="5"/>
  <c r="AC86" i="5"/>
  <c r="AE86" i="5"/>
  <c r="AF86" i="5"/>
  <c r="AG86" i="5"/>
  <c r="J87" i="5"/>
  <c r="AC87" i="5"/>
  <c r="AE87" i="5"/>
  <c r="AF87" i="5"/>
  <c r="AG87" i="5"/>
  <c r="J88" i="5"/>
  <c r="AC88" i="5"/>
  <c r="AE88" i="5"/>
  <c r="AF88" i="5"/>
  <c r="AG88" i="5"/>
  <c r="J89" i="5"/>
  <c r="AC89" i="5"/>
  <c r="AE89" i="5"/>
  <c r="AF89" i="5"/>
  <c r="AG89" i="5"/>
  <c r="J90" i="5"/>
  <c r="AC90" i="5"/>
  <c r="AE90" i="5"/>
  <c r="AF90" i="5"/>
  <c r="AG90" i="5"/>
  <c r="J91" i="5"/>
  <c r="AC91" i="5"/>
  <c r="AE91" i="5"/>
  <c r="AF91" i="5"/>
  <c r="AG91" i="5"/>
  <c r="J92" i="5"/>
  <c r="AC92" i="5"/>
  <c r="AE92" i="5"/>
  <c r="AF92" i="5"/>
  <c r="AG92" i="5"/>
  <c r="J93" i="5"/>
  <c r="AC93" i="5"/>
  <c r="AE93" i="5"/>
  <c r="AF93" i="5"/>
  <c r="AG93" i="5"/>
  <c r="J94" i="5"/>
  <c r="AC94" i="5"/>
  <c r="AE94" i="5"/>
  <c r="AF94" i="5"/>
  <c r="AG94" i="5"/>
  <c r="J95" i="5"/>
  <c r="AC95" i="5"/>
  <c r="AE95" i="5"/>
  <c r="AF95" i="5"/>
  <c r="AG95" i="5"/>
  <c r="C96" i="5"/>
  <c r="E96" i="5"/>
  <c r="F96" i="5"/>
  <c r="G96" i="5"/>
  <c r="H96" i="5"/>
  <c r="I96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X96" i="5"/>
  <c r="Y96" i="5"/>
  <c r="Z96" i="5"/>
  <c r="C97" i="5"/>
  <c r="E97" i="5"/>
  <c r="F97" i="5"/>
  <c r="G97" i="5"/>
  <c r="M97" i="5"/>
  <c r="N97" i="5"/>
  <c r="O97" i="5"/>
  <c r="P97" i="5"/>
  <c r="Q97" i="5"/>
  <c r="R97" i="5"/>
  <c r="T97" i="5"/>
  <c r="W97" i="5"/>
  <c r="X97" i="5"/>
  <c r="Y97" i="5"/>
  <c r="Z97" i="5"/>
  <c r="J109" i="5"/>
  <c r="C98" i="5"/>
  <c r="H109" i="5"/>
  <c r="R127" i="5"/>
  <c r="R130" i="5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J50" i="4"/>
  <c r="J51" i="4"/>
  <c r="J52" i="4"/>
  <c r="J53" i="4"/>
  <c r="J54" i="4"/>
  <c r="J55" i="4"/>
  <c r="AC44" i="4"/>
  <c r="AE44" i="4"/>
  <c r="AF44" i="4"/>
  <c r="AG44" i="4"/>
  <c r="AC45" i="4"/>
  <c r="AE45" i="4"/>
  <c r="AF45" i="4"/>
  <c r="AG45" i="4"/>
  <c r="AC46" i="4"/>
  <c r="AE46" i="4"/>
  <c r="AF46" i="4"/>
  <c r="AG46" i="4"/>
  <c r="AC47" i="4"/>
  <c r="AE47" i="4"/>
  <c r="AF47" i="4"/>
  <c r="AG47" i="4"/>
  <c r="AC48" i="4"/>
  <c r="AE48" i="4"/>
  <c r="AF48" i="4"/>
  <c r="AG48" i="4"/>
  <c r="AC49" i="4"/>
  <c r="AE49" i="4"/>
  <c r="AF49" i="4"/>
  <c r="AG49" i="4"/>
  <c r="AC50" i="4"/>
  <c r="AE50" i="4"/>
  <c r="AF50" i="4"/>
  <c r="AG50" i="4"/>
  <c r="AC51" i="4"/>
  <c r="AE51" i="4"/>
  <c r="AF51" i="4"/>
  <c r="AG51" i="4"/>
  <c r="AC52" i="4"/>
  <c r="AE52" i="4"/>
  <c r="AF52" i="4"/>
  <c r="AG52" i="4"/>
  <c r="AC53" i="4"/>
  <c r="AE53" i="4"/>
  <c r="AF53" i="4"/>
  <c r="AG53" i="4"/>
  <c r="AC54" i="4"/>
  <c r="AE54" i="4"/>
  <c r="AF54" i="4"/>
  <c r="AG54" i="4"/>
  <c r="AC55" i="4"/>
  <c r="AE55" i="4"/>
  <c r="AF55" i="4"/>
  <c r="AG55" i="4"/>
  <c r="J43" i="4"/>
  <c r="J44" i="4"/>
  <c r="J45" i="4"/>
  <c r="J46" i="4"/>
  <c r="J47" i="4"/>
  <c r="J48" i="4"/>
  <c r="J49" i="4"/>
  <c r="G31" i="4"/>
  <c r="AG31" i="4"/>
  <c r="AG43" i="4"/>
  <c r="AE43" i="4"/>
  <c r="AF43" i="4"/>
  <c r="AC43" i="4"/>
  <c r="AG42" i="4"/>
  <c r="AE42" i="4"/>
  <c r="AF42" i="4"/>
  <c r="AC42" i="4"/>
  <c r="AG41" i="4"/>
  <c r="AE41" i="4"/>
  <c r="AF41" i="4"/>
  <c r="AC41" i="4"/>
  <c r="AG40" i="4"/>
  <c r="AE40" i="4"/>
  <c r="AF40" i="4"/>
  <c r="AC40" i="4"/>
  <c r="AG39" i="4"/>
  <c r="AE39" i="4"/>
  <c r="AF39" i="4"/>
  <c r="AC39" i="4"/>
  <c r="AG38" i="4"/>
  <c r="AE38" i="4"/>
  <c r="AF38" i="4"/>
  <c r="AC38" i="4"/>
  <c r="AG37" i="4"/>
  <c r="AE37" i="4"/>
  <c r="AF37" i="4"/>
  <c r="AC37" i="4"/>
  <c r="AG36" i="4"/>
  <c r="AE36" i="4"/>
  <c r="AF36" i="4"/>
  <c r="AC36" i="4"/>
  <c r="AG35" i="4"/>
  <c r="AE35" i="4"/>
  <c r="AF35" i="4"/>
  <c r="AC35" i="4"/>
  <c r="AG34" i="4"/>
  <c r="AE34" i="4"/>
  <c r="AF34" i="4"/>
  <c r="AC34" i="4"/>
  <c r="AG33" i="4"/>
  <c r="AE33" i="4"/>
  <c r="AF33" i="4"/>
  <c r="AC33" i="4"/>
  <c r="AG32" i="4"/>
  <c r="AE32" i="4"/>
  <c r="AF32" i="4"/>
  <c r="AC32" i="4"/>
  <c r="AE31" i="4"/>
  <c r="AF31" i="4"/>
  <c r="AC31" i="4"/>
  <c r="AG30" i="4"/>
  <c r="AE30" i="4"/>
  <c r="AF30" i="4"/>
  <c r="AC30" i="4"/>
  <c r="AG29" i="4"/>
  <c r="AE29" i="4"/>
  <c r="AF29" i="4"/>
  <c r="AC29" i="4"/>
  <c r="AG28" i="4"/>
  <c r="AE28" i="4"/>
  <c r="AF28" i="4"/>
  <c r="AC28" i="4"/>
  <c r="AG27" i="4"/>
  <c r="AE27" i="4"/>
  <c r="AF27" i="4"/>
  <c r="AC27" i="4"/>
  <c r="AG26" i="4"/>
  <c r="AE26" i="4"/>
  <c r="AF26" i="4"/>
  <c r="AC26" i="4"/>
  <c r="E12" i="4"/>
  <c r="I12" i="4"/>
  <c r="L12" i="4"/>
  <c r="O12" i="4"/>
  <c r="S12" i="4"/>
  <c r="E13" i="4"/>
  <c r="I13" i="4"/>
  <c r="L13" i="4"/>
  <c r="O13" i="4"/>
  <c r="S13" i="4"/>
  <c r="B18" i="4"/>
  <c r="B19" i="4"/>
  <c r="B20" i="4"/>
  <c r="J26" i="4"/>
  <c r="J96" i="4"/>
  <c r="S26" i="4"/>
  <c r="J27" i="4"/>
  <c r="S27" i="4"/>
  <c r="J28" i="4"/>
  <c r="S28" i="4"/>
  <c r="J29" i="4"/>
  <c r="S29" i="4"/>
  <c r="J30" i="4"/>
  <c r="S30" i="4"/>
  <c r="J31" i="4"/>
  <c r="S31" i="4"/>
  <c r="J32" i="4"/>
  <c r="S32" i="4"/>
  <c r="J33" i="4"/>
  <c r="S33" i="4"/>
  <c r="J34" i="4"/>
  <c r="S34" i="4"/>
  <c r="J35" i="4"/>
  <c r="S35" i="4"/>
  <c r="J36" i="4"/>
  <c r="S36" i="4"/>
  <c r="J37" i="4"/>
  <c r="S37" i="4"/>
  <c r="J38" i="4"/>
  <c r="S38" i="4"/>
  <c r="J39" i="4"/>
  <c r="S39" i="4"/>
  <c r="J40" i="4"/>
  <c r="J41" i="4"/>
  <c r="J42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C96" i="4"/>
  <c r="E96" i="4"/>
  <c r="F96" i="4"/>
  <c r="H96" i="4"/>
  <c r="I96" i="4"/>
  <c r="K96" i="4"/>
  <c r="L96" i="4"/>
  <c r="M96" i="4"/>
  <c r="N96" i="4"/>
  <c r="O96" i="4"/>
  <c r="P96" i="4"/>
  <c r="Q96" i="4"/>
  <c r="R96" i="4"/>
  <c r="T96" i="4"/>
  <c r="U96" i="4"/>
  <c r="V96" i="4"/>
  <c r="W96" i="4"/>
  <c r="X96" i="4"/>
  <c r="Y96" i="4"/>
  <c r="Z96" i="4"/>
  <c r="C97" i="4"/>
  <c r="J109" i="4"/>
  <c r="J111" i="4"/>
  <c r="R125" i="4"/>
  <c r="E97" i="4"/>
  <c r="F97" i="4"/>
  <c r="M97" i="4"/>
  <c r="N97" i="4"/>
  <c r="O97" i="4"/>
  <c r="P97" i="4"/>
  <c r="Q97" i="4"/>
  <c r="R97" i="4"/>
  <c r="T97" i="4"/>
  <c r="W97" i="4"/>
  <c r="X97" i="4"/>
  <c r="Y97" i="4"/>
  <c r="Z97" i="4"/>
  <c r="C98" i="4"/>
  <c r="H109" i="4"/>
  <c r="R127" i="4"/>
  <c r="R130" i="4"/>
  <c r="AC55" i="3"/>
  <c r="AE55" i="3"/>
  <c r="AF55" i="3"/>
  <c r="AC56" i="3"/>
  <c r="AE56" i="3"/>
  <c r="AF56" i="3"/>
  <c r="J56" i="3"/>
  <c r="G56" i="3"/>
  <c r="AG56" i="3"/>
  <c r="J55" i="3"/>
  <c r="G55" i="3"/>
  <c r="AG55" i="3"/>
  <c r="AC47" i="3"/>
  <c r="AE47" i="3"/>
  <c r="AF47" i="3"/>
  <c r="AC48" i="3"/>
  <c r="AE48" i="3"/>
  <c r="AF48" i="3"/>
  <c r="AC49" i="3"/>
  <c r="AE49" i="3"/>
  <c r="AF49" i="3"/>
  <c r="AC50" i="3"/>
  <c r="AE50" i="3"/>
  <c r="AF50" i="3"/>
  <c r="AC51" i="3"/>
  <c r="AE51" i="3"/>
  <c r="AF51" i="3"/>
  <c r="AC52" i="3"/>
  <c r="AE52" i="3"/>
  <c r="AF52" i="3"/>
  <c r="AC53" i="3"/>
  <c r="AE53" i="3"/>
  <c r="AF53" i="3"/>
  <c r="AC54" i="3"/>
  <c r="AE54" i="3"/>
  <c r="AF54" i="3"/>
  <c r="J54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G54" i="3"/>
  <c r="AG54" i="3"/>
  <c r="G53" i="3"/>
  <c r="AG53" i="3"/>
  <c r="G52" i="3"/>
  <c r="AG52" i="3"/>
  <c r="G51" i="3"/>
  <c r="AG51" i="3"/>
  <c r="G50" i="3"/>
  <c r="AG50" i="3"/>
  <c r="G49" i="3"/>
  <c r="AG49" i="3"/>
  <c r="G48" i="3"/>
  <c r="AG48" i="3"/>
  <c r="G47" i="3"/>
  <c r="AG47" i="3"/>
  <c r="G46" i="3"/>
  <c r="AG46" i="3"/>
  <c r="G45" i="3"/>
  <c r="AG45" i="3"/>
  <c r="G44" i="3"/>
  <c r="AG44" i="3"/>
  <c r="G43" i="3"/>
  <c r="AG43" i="3"/>
  <c r="G42" i="3"/>
  <c r="AG42" i="3"/>
  <c r="G41" i="3"/>
  <c r="AG41" i="3"/>
  <c r="G40" i="3"/>
  <c r="AG40" i="3"/>
  <c r="G39" i="3"/>
  <c r="AG39" i="3"/>
  <c r="G38" i="3"/>
  <c r="AG38" i="3"/>
  <c r="G37" i="3"/>
  <c r="AG37" i="3"/>
  <c r="G36" i="3"/>
  <c r="AG36" i="3"/>
  <c r="G35" i="3"/>
  <c r="AG35" i="3"/>
  <c r="G34" i="3"/>
  <c r="AG34" i="3"/>
  <c r="G33" i="3"/>
  <c r="AG33" i="3"/>
  <c r="G32" i="3"/>
  <c r="AG32" i="3"/>
  <c r="G31" i="3"/>
  <c r="AG31" i="3"/>
  <c r="G30" i="3"/>
  <c r="AG30" i="3"/>
  <c r="G29" i="3"/>
  <c r="AG29" i="3"/>
  <c r="G28" i="3"/>
  <c r="AG28" i="3"/>
  <c r="G27" i="3"/>
  <c r="AG27" i="3"/>
  <c r="G26" i="3"/>
  <c r="AG26" i="3"/>
  <c r="AE46" i="3"/>
  <c r="AF46" i="3"/>
  <c r="AC46" i="3"/>
  <c r="AC38" i="3"/>
  <c r="AE38" i="3"/>
  <c r="AF38" i="3"/>
  <c r="AC39" i="3"/>
  <c r="AE39" i="3"/>
  <c r="AF39" i="3"/>
  <c r="AC40" i="3"/>
  <c r="AE40" i="3"/>
  <c r="AF40" i="3"/>
  <c r="AC41" i="3"/>
  <c r="AE41" i="3"/>
  <c r="AF41" i="3"/>
  <c r="AC42" i="3"/>
  <c r="AE42" i="3"/>
  <c r="AF42" i="3"/>
  <c r="AC43" i="3"/>
  <c r="AE43" i="3"/>
  <c r="AF43" i="3"/>
  <c r="AC44" i="3"/>
  <c r="AE44" i="3"/>
  <c r="AF44" i="3"/>
  <c r="AC45" i="3"/>
  <c r="AE45" i="3"/>
  <c r="AF45" i="3"/>
  <c r="AE37" i="3"/>
  <c r="AF37" i="3"/>
  <c r="AC37" i="3"/>
  <c r="AE36" i="3"/>
  <c r="AF36" i="3"/>
  <c r="AC36" i="3"/>
  <c r="AE35" i="3"/>
  <c r="AF35" i="3"/>
  <c r="AC35" i="3"/>
  <c r="AE34" i="3"/>
  <c r="AF34" i="3"/>
  <c r="AC34" i="3"/>
  <c r="AE33" i="3"/>
  <c r="AF33" i="3"/>
  <c r="AC33" i="3"/>
  <c r="AE32" i="3"/>
  <c r="AF32" i="3"/>
  <c r="AC32" i="3"/>
  <c r="AE31" i="3"/>
  <c r="AF31" i="3"/>
  <c r="AC31" i="3"/>
  <c r="AE30" i="3"/>
  <c r="AF30" i="3"/>
  <c r="AC30" i="3"/>
  <c r="AE29" i="3"/>
  <c r="AF29" i="3"/>
  <c r="AC29" i="3"/>
  <c r="AE28" i="3"/>
  <c r="AF28" i="3"/>
  <c r="AC28" i="3"/>
  <c r="AE27" i="3"/>
  <c r="AF27" i="3"/>
  <c r="AC27" i="3"/>
  <c r="AE26" i="3"/>
  <c r="AF26" i="3"/>
  <c r="AC26" i="3"/>
  <c r="E12" i="3"/>
  <c r="I12" i="3"/>
  <c r="L12" i="3"/>
  <c r="O12" i="3"/>
  <c r="S12" i="3"/>
  <c r="E13" i="3"/>
  <c r="I13" i="3"/>
  <c r="L13" i="3"/>
  <c r="O13" i="3"/>
  <c r="S13" i="3"/>
  <c r="B18" i="3"/>
  <c r="B19" i="3"/>
  <c r="B20" i="3"/>
  <c r="J26" i="3"/>
  <c r="S26" i="3"/>
  <c r="J27" i="3"/>
  <c r="S27" i="3"/>
  <c r="J28" i="3"/>
  <c r="J96" i="3"/>
  <c r="S28" i="3"/>
  <c r="J29" i="3"/>
  <c r="S29" i="3"/>
  <c r="J30" i="3"/>
  <c r="S30" i="3"/>
  <c r="J31" i="3"/>
  <c r="S31" i="3"/>
  <c r="S32" i="3"/>
  <c r="S33" i="3"/>
  <c r="S34" i="3"/>
  <c r="S97" i="3"/>
  <c r="S35" i="3"/>
  <c r="S36" i="3"/>
  <c r="S37" i="3"/>
  <c r="S38" i="3"/>
  <c r="S39" i="3"/>
  <c r="S40" i="3"/>
  <c r="S41" i="3"/>
  <c r="S42" i="3"/>
  <c r="S43" i="3"/>
  <c r="S44" i="3"/>
  <c r="S45" i="3"/>
  <c r="S4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C96" i="3"/>
  <c r="E96" i="3"/>
  <c r="F96" i="3"/>
  <c r="H96" i="3"/>
  <c r="I96" i="3"/>
  <c r="K96" i="3"/>
  <c r="L96" i="3"/>
  <c r="M96" i="3"/>
  <c r="N96" i="3"/>
  <c r="O96" i="3"/>
  <c r="P96" i="3"/>
  <c r="Q96" i="3"/>
  <c r="R96" i="3"/>
  <c r="T96" i="3"/>
  <c r="U96" i="3"/>
  <c r="V96" i="3"/>
  <c r="W96" i="3"/>
  <c r="X96" i="3"/>
  <c r="Y96" i="3"/>
  <c r="Z96" i="3"/>
  <c r="C97" i="3"/>
  <c r="E97" i="3"/>
  <c r="F97" i="3"/>
  <c r="M97" i="3"/>
  <c r="N97" i="3"/>
  <c r="O97" i="3"/>
  <c r="P97" i="3"/>
  <c r="Q97" i="3"/>
  <c r="R97" i="3"/>
  <c r="T97" i="3"/>
  <c r="W97" i="3"/>
  <c r="X97" i="3"/>
  <c r="Y97" i="3"/>
  <c r="Z97" i="3"/>
  <c r="C98" i="3"/>
  <c r="H109" i="3"/>
  <c r="J109" i="3"/>
  <c r="J111" i="3"/>
  <c r="R125" i="3"/>
  <c r="R127" i="3"/>
  <c r="R130" i="3"/>
  <c r="R130" i="2"/>
  <c r="C98" i="2"/>
  <c r="H109" i="2"/>
  <c r="J109" i="2"/>
  <c r="Z97" i="2"/>
  <c r="Y97" i="2"/>
  <c r="X97" i="2"/>
  <c r="W97" i="2"/>
  <c r="T97" i="2"/>
  <c r="S97" i="2"/>
  <c r="J112" i="2"/>
  <c r="R127" i="2"/>
  <c r="R97" i="2"/>
  <c r="Q97" i="2"/>
  <c r="P97" i="2"/>
  <c r="O97" i="2"/>
  <c r="N97" i="2"/>
  <c r="M97" i="2"/>
  <c r="J111" i="2"/>
  <c r="R125" i="2"/>
  <c r="G97" i="2"/>
  <c r="F97" i="2"/>
  <c r="E97" i="2"/>
  <c r="C97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I96" i="2"/>
  <c r="H96" i="2"/>
  <c r="G96" i="2"/>
  <c r="F96" i="2"/>
  <c r="E96" i="2"/>
  <c r="C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AD55" i="2"/>
  <c r="AB55" i="2"/>
  <c r="AC55" i="2"/>
  <c r="J55" i="2"/>
  <c r="AD54" i="2"/>
  <c r="AB54" i="2"/>
  <c r="AC54" i="2"/>
  <c r="J54" i="2"/>
  <c r="AD53" i="2"/>
  <c r="AB53" i="2"/>
  <c r="AC53" i="2"/>
  <c r="J53" i="2"/>
  <c r="AD52" i="2"/>
  <c r="AB52" i="2"/>
  <c r="AC52" i="2"/>
  <c r="J52" i="2"/>
  <c r="AD51" i="2"/>
  <c r="AB51" i="2"/>
  <c r="AC51" i="2"/>
  <c r="J51" i="2"/>
  <c r="AD50" i="2"/>
  <c r="AB50" i="2"/>
  <c r="AC50" i="2"/>
  <c r="J50" i="2"/>
  <c r="AD49" i="2"/>
  <c r="AB49" i="2"/>
  <c r="AC49" i="2"/>
  <c r="J49" i="2"/>
  <c r="AD48" i="2"/>
  <c r="AB48" i="2"/>
  <c r="AC48" i="2"/>
  <c r="J48" i="2"/>
  <c r="AD47" i="2"/>
  <c r="AB47" i="2"/>
  <c r="AC47" i="2"/>
  <c r="J47" i="2"/>
  <c r="AD46" i="2"/>
  <c r="AB46" i="2"/>
  <c r="AC46" i="2"/>
  <c r="J46" i="2"/>
  <c r="AD45" i="2"/>
  <c r="AB45" i="2"/>
  <c r="AC45" i="2"/>
  <c r="J45" i="2"/>
  <c r="AD44" i="2"/>
  <c r="AB44" i="2"/>
  <c r="AC44" i="2"/>
  <c r="J44" i="2"/>
  <c r="AD43" i="2"/>
  <c r="AB43" i="2"/>
  <c r="AC43" i="2"/>
  <c r="J43" i="2"/>
  <c r="AD42" i="2"/>
  <c r="AB42" i="2"/>
  <c r="AC42" i="2"/>
  <c r="J42" i="2"/>
  <c r="AD41" i="2"/>
  <c r="AB41" i="2"/>
  <c r="AC41" i="2"/>
  <c r="J41" i="2"/>
  <c r="AD40" i="2"/>
  <c r="AB40" i="2"/>
  <c r="AC40" i="2"/>
  <c r="J40" i="2"/>
  <c r="AD39" i="2"/>
  <c r="AB39" i="2"/>
  <c r="AC39" i="2"/>
  <c r="J39" i="2"/>
  <c r="AD38" i="2"/>
  <c r="AB38" i="2"/>
  <c r="AC38" i="2"/>
  <c r="J38" i="2"/>
  <c r="AD37" i="2"/>
  <c r="AB37" i="2"/>
  <c r="AC37" i="2"/>
  <c r="J37" i="2"/>
  <c r="AD36" i="2"/>
  <c r="AB36" i="2"/>
  <c r="AC36" i="2"/>
  <c r="J36" i="2"/>
  <c r="AD35" i="2"/>
  <c r="AB35" i="2"/>
  <c r="AC35" i="2"/>
  <c r="J35" i="2"/>
  <c r="AD34" i="2"/>
  <c r="AB34" i="2"/>
  <c r="AC34" i="2"/>
  <c r="J34" i="2"/>
  <c r="AD33" i="2"/>
  <c r="AB33" i="2"/>
  <c r="AC33" i="2"/>
  <c r="J33" i="2"/>
  <c r="AD32" i="2"/>
  <c r="AB32" i="2"/>
  <c r="AC32" i="2"/>
  <c r="J32" i="2"/>
  <c r="AD31" i="2"/>
  <c r="AB31" i="2"/>
  <c r="AC31" i="2"/>
  <c r="J31" i="2"/>
  <c r="AD30" i="2"/>
  <c r="AB30" i="2"/>
  <c r="AC30" i="2"/>
  <c r="J30" i="2"/>
  <c r="AD29" i="2"/>
  <c r="AB29" i="2"/>
  <c r="AC29" i="2"/>
  <c r="J29" i="2"/>
  <c r="AD28" i="2"/>
  <c r="AB28" i="2"/>
  <c r="AC28" i="2"/>
  <c r="J28" i="2"/>
  <c r="AD27" i="2"/>
  <c r="AB27" i="2"/>
  <c r="AC27" i="2"/>
  <c r="J27" i="2"/>
  <c r="AD26" i="2"/>
  <c r="AB26" i="2"/>
  <c r="AC26" i="2"/>
  <c r="J26" i="2"/>
  <c r="J96" i="2"/>
  <c r="B20" i="2"/>
  <c r="B19" i="2"/>
  <c r="B18" i="2"/>
  <c r="E15" i="2"/>
  <c r="E14" i="2"/>
  <c r="S13" i="2"/>
  <c r="O13" i="2"/>
  <c r="L13" i="2"/>
  <c r="I13" i="2"/>
  <c r="S12" i="2"/>
  <c r="O12" i="2"/>
  <c r="L12" i="2"/>
  <c r="I12" i="2"/>
  <c r="G96" i="3"/>
  <c r="G97" i="4"/>
  <c r="G96" i="4"/>
  <c r="S97" i="4"/>
  <c r="S94" i="6"/>
  <c r="S95" i="6"/>
  <c r="G97" i="3"/>
  <c r="S96" i="4"/>
  <c r="H107" i="6"/>
  <c r="J107" i="6"/>
  <c r="J94" i="6"/>
  <c r="S96" i="3"/>
  <c r="J111" i="5"/>
  <c r="R125" i="5"/>
  <c r="M94" i="6"/>
  <c r="M95" i="6"/>
  <c r="J109" i="6"/>
  <c r="R123" i="6"/>
</calcChain>
</file>

<file path=xl/sharedStrings.xml><?xml version="1.0" encoding="utf-8"?>
<sst xmlns="http://schemas.openxmlformats.org/spreadsheetml/2006/main" count="3727" uniqueCount="312">
  <si>
    <t xml:space="preserve">Отчет о теплопотреблении по приборам УУТЭ за октябрь 2017 </t>
  </si>
  <si>
    <r>
      <t>Абонент:</t>
    </r>
    <r>
      <rPr>
        <b/>
        <sz val="11"/>
        <color indexed="8"/>
        <rFont val="Arial"/>
        <family val="2"/>
        <charset val="204"/>
      </rPr>
      <t>ЗАО "47 ТРЕСТ"</t>
    </r>
    <r>
      <rPr>
        <sz val="11"/>
        <color indexed="8"/>
        <rFont val="Arial"/>
        <family val="2"/>
        <charset val="204"/>
      </rPr>
      <t>, Договор:</t>
    </r>
    <r>
      <rPr>
        <b/>
        <sz val="11"/>
        <color indexed="8"/>
        <rFont val="Arial"/>
        <family val="2"/>
        <charset val="204"/>
      </rPr>
      <t xml:space="preserve"> 2961.34.045.2</t>
    </r>
    <r>
      <rPr>
        <sz val="11"/>
        <color indexed="8"/>
        <rFont val="Arial"/>
        <family val="2"/>
        <charset val="204"/>
      </rPr>
      <t xml:space="preserve">, Телефон: </t>
    </r>
  </si>
  <si>
    <r>
      <t xml:space="preserve">Узел учета </t>
    </r>
    <r>
      <rPr>
        <b/>
        <sz val="11"/>
        <color indexed="8"/>
        <rFont val="Arial"/>
        <family val="2"/>
        <charset val="204"/>
      </rPr>
      <t>Отопление</t>
    </r>
    <r>
      <rPr>
        <sz val="11"/>
        <color indexed="8"/>
        <rFont val="Arial"/>
        <family val="2"/>
        <charset val="204"/>
      </rPr>
      <t xml:space="preserve">: </t>
    </r>
  </si>
  <si>
    <t>СИ-1</t>
  </si>
  <si>
    <r>
      <t>Адрес:</t>
    </r>
    <r>
      <rPr>
        <b/>
        <sz val="11"/>
        <color indexed="8"/>
        <rFont val="Arial"/>
        <family val="2"/>
        <charset val="204"/>
      </rPr>
      <t xml:space="preserve"> Тамбовская, 7 лит. Б  </t>
    </r>
    <r>
      <rPr>
        <sz val="11"/>
        <color indexed="8"/>
        <rFont val="Arial"/>
        <family val="2"/>
        <charset val="204"/>
      </rPr>
      <t xml:space="preserve">Строит. адрес: </t>
    </r>
  </si>
  <si>
    <t xml:space="preserve">Код УУТЭ: </t>
  </si>
  <si>
    <t>Обслуживающая организация:</t>
  </si>
  <si>
    <t>Рассматривать совместно с УУТЭ:</t>
  </si>
  <si>
    <t xml:space="preserve">Источник: </t>
  </si>
  <si>
    <t xml:space="preserve">Схема подключения: Двухтрубная  </t>
  </si>
  <si>
    <t xml:space="preserve">график: </t>
  </si>
  <si>
    <t xml:space="preserve">Установленные приборы:   </t>
  </si>
  <si>
    <t>Часовые (суточные) архивы в файле:СПТ943_20-57311-ч(с)-1017.txt</t>
  </si>
  <si>
    <t>Режим(схема): 0;9</t>
  </si>
  <si>
    <r>
      <t>Приборы УУТЭ поверены до:</t>
    </r>
    <r>
      <rPr>
        <b/>
        <sz val="10"/>
        <color indexed="8"/>
        <rFont val="Arial"/>
        <family val="2"/>
        <charset val="204"/>
      </rPr>
      <t xml:space="preserve"> 18.01.2020</t>
    </r>
  </si>
  <si>
    <r>
      <t xml:space="preserve">Тхв= 0 </t>
    </r>
    <r>
      <rPr>
        <sz val="10"/>
        <rFont val="Calibri"/>
        <family val="2"/>
        <charset val="204"/>
      </rPr>
      <t>С</t>
    </r>
  </si>
  <si>
    <t>расходомер:</t>
  </si>
  <si>
    <t>Gmin</t>
  </si>
  <si>
    <t>Gmax</t>
  </si>
  <si>
    <t>Термопреоб.:</t>
  </si>
  <si>
    <t>Преобр.давления:</t>
  </si>
  <si>
    <t>Подающ.тр.(М1):</t>
  </si>
  <si>
    <t>Питерфлоу РС -32 32</t>
  </si>
  <si>
    <t/>
  </si>
  <si>
    <t>КТПТР-05</t>
  </si>
  <si>
    <t>СДВ-И</t>
  </si>
  <si>
    <t>Обратн.тр.(М2):</t>
  </si>
  <si>
    <t>тр-д. ГВС(М3):</t>
  </si>
  <si>
    <t>тр.цирк.ГВС(М4):</t>
  </si>
  <si>
    <t>тр.подпитки(V5):</t>
  </si>
  <si>
    <t>Расчетный алгоритм:  зима:  Qот=m1*(h1-hхв)-m2*(h2-hхв)    лето: Qгвс=m3*(h3-hхв)</t>
  </si>
  <si>
    <t>Контрольные данные</t>
  </si>
  <si>
    <t>Общее теплопотребление</t>
  </si>
  <si>
    <t>Учет отопление (ТВ-1)</t>
  </si>
  <si>
    <t>Учет ГВС (ТВ-2)</t>
  </si>
  <si>
    <t>Дата</t>
  </si>
  <si>
    <t>Ти</t>
  </si>
  <si>
    <t>НС</t>
  </si>
  <si>
    <t>M1,</t>
  </si>
  <si>
    <t xml:space="preserve">M2, </t>
  </si>
  <si>
    <t>dM,</t>
  </si>
  <si>
    <t xml:space="preserve">T1, </t>
  </si>
  <si>
    <t>T2,</t>
  </si>
  <si>
    <t>dT,</t>
  </si>
  <si>
    <t>P1</t>
  </si>
  <si>
    <t>P2</t>
  </si>
  <si>
    <t>Qотопл</t>
  </si>
  <si>
    <t>M3,</t>
  </si>
  <si>
    <t>M4,</t>
  </si>
  <si>
    <t>V3</t>
  </si>
  <si>
    <t>V4</t>
  </si>
  <si>
    <t>dV (излив)</t>
  </si>
  <si>
    <t>Vподпит</t>
  </si>
  <si>
    <t xml:space="preserve">T3, </t>
  </si>
  <si>
    <t xml:space="preserve">T4, </t>
  </si>
  <si>
    <t>Qгвс общ.</t>
  </si>
  <si>
    <t>Qгвс изл.</t>
  </si>
  <si>
    <t>Qтех.гвс</t>
  </si>
  <si>
    <t>Qобщ.от+гвс</t>
  </si>
  <si>
    <t>час</t>
  </si>
  <si>
    <t>т</t>
  </si>
  <si>
    <t>C</t>
  </si>
  <si>
    <t>С</t>
  </si>
  <si>
    <t>гк/см2</t>
  </si>
  <si>
    <t>Гкал</t>
  </si>
  <si>
    <t>м.куб</t>
  </si>
  <si>
    <t>м.куб.</t>
  </si>
  <si>
    <t>Гкал.</t>
  </si>
  <si>
    <t>24.09.17</t>
  </si>
  <si>
    <t>25.09.17</t>
  </si>
  <si>
    <t>26.09.17</t>
  </si>
  <si>
    <t>27.09.17</t>
  </si>
  <si>
    <t>28.09.17</t>
  </si>
  <si>
    <t>29.09.17</t>
  </si>
  <si>
    <t>30.09.17</t>
  </si>
  <si>
    <t>01.10.17</t>
  </si>
  <si>
    <t>02.10.17</t>
  </si>
  <si>
    <t>03.10.17</t>
  </si>
  <si>
    <t>*</t>
  </si>
  <si>
    <t>04.10.17</t>
  </si>
  <si>
    <t>05.10.17</t>
  </si>
  <si>
    <t>06.10.17</t>
  </si>
  <si>
    <t>07.10.17</t>
  </si>
  <si>
    <t>08.10.17</t>
  </si>
  <si>
    <t>09.10.17</t>
  </si>
  <si>
    <t>10.10.17</t>
  </si>
  <si>
    <t>11.10.17</t>
  </si>
  <si>
    <t>12.10.17</t>
  </si>
  <si>
    <t>13.10.17</t>
  </si>
  <si>
    <t>14.10.17</t>
  </si>
  <si>
    <t>15.10.17</t>
  </si>
  <si>
    <t>16.10.17</t>
  </si>
  <si>
    <t>17.10.17</t>
  </si>
  <si>
    <t>18.10.17</t>
  </si>
  <si>
    <t>19.10.17</t>
  </si>
  <si>
    <t>20.10.17</t>
  </si>
  <si>
    <t>21.10.17</t>
  </si>
  <si>
    <t>22.10.17</t>
  </si>
  <si>
    <t>Среднее</t>
  </si>
  <si>
    <t>Итого</t>
  </si>
  <si>
    <t>Показания счетчиков на момент снятия данных:</t>
  </si>
  <si>
    <t>Дата, время</t>
  </si>
  <si>
    <t>М1(т)</t>
  </si>
  <si>
    <t>М2(т)</t>
  </si>
  <si>
    <t>М3(т)</t>
  </si>
  <si>
    <t>М4(т)</t>
  </si>
  <si>
    <t>V3(м3)</t>
  </si>
  <si>
    <t>V4(м3)</t>
  </si>
  <si>
    <t>Qотоп (Гкал)</t>
  </si>
  <si>
    <t>Траб, ч</t>
  </si>
  <si>
    <t>печать  энергосбыта</t>
  </si>
  <si>
    <t>Период расчета по среднему:</t>
  </si>
  <si>
    <t xml:space="preserve">с </t>
  </si>
  <si>
    <t>по</t>
  </si>
  <si>
    <t>суток</t>
  </si>
  <si>
    <t xml:space="preserve">Ответственный за учет </t>
  </si>
  <si>
    <t>печать потребителя</t>
  </si>
  <si>
    <t>штамп энергосбыта</t>
  </si>
  <si>
    <t xml:space="preserve">Количество тепловой энергии, рассчитанное по среднему:         </t>
  </si>
  <si>
    <t>Гкал;</t>
  </si>
  <si>
    <t>тепловой энергии (от абонента)</t>
  </si>
  <si>
    <t xml:space="preserve">Объём теплоносителя, рассчитаннвй по среднему                    </t>
  </si>
  <si>
    <t>куб.м;</t>
  </si>
  <si>
    <t>Период расчета по нормативу (договору):</t>
  </si>
  <si>
    <t xml:space="preserve">                                    </t>
  </si>
  <si>
    <t>/                           /</t>
  </si>
  <si>
    <t>Период превышения t2:</t>
  </si>
  <si>
    <t>Период аварийных ситуаций:</t>
  </si>
  <si>
    <t>Корректировка на температуру холодной воды</t>
  </si>
  <si>
    <t>Итого по приборам учета:</t>
  </si>
  <si>
    <t>с учетом корректировок</t>
  </si>
  <si>
    <t>куб.м.</t>
  </si>
  <si>
    <t xml:space="preserve">Акт о теплопотреблении за октябрь 2017 </t>
  </si>
  <si>
    <t>Расчётное потребление за предыдущий отчётный период:</t>
  </si>
  <si>
    <t xml:space="preserve">с  по </t>
  </si>
  <si>
    <t>=</t>
  </si>
  <si>
    <t>Фактическое потребление за текущий отчетный период:</t>
  </si>
  <si>
    <t>Объем потребленного теплоносителя за текущий отчетный период:</t>
  </si>
  <si>
    <t>куб.м</t>
  </si>
  <si>
    <t>Представитель абонента</t>
  </si>
  <si>
    <t xml:space="preserve">                                                              </t>
  </si>
  <si>
    <t>Представитель ГУП «ТЭК СПб»</t>
  </si>
  <si>
    <t>/  /</t>
  </si>
  <si>
    <t>23.09.17</t>
  </si>
  <si>
    <t>23.09.17 02:20</t>
  </si>
  <si>
    <t>22.10.17 23:48</t>
  </si>
  <si>
    <t>Пр. Гики</t>
  </si>
  <si>
    <t>общей</t>
  </si>
  <si>
    <t>разница</t>
  </si>
  <si>
    <t>Погр. (%)</t>
  </si>
  <si>
    <t>Фактическое потребление за отчетный период:  с 23.09.2017 по 22.10.2017</t>
  </si>
  <si>
    <t>Мы, нижеподписавшиеся, представитель энергоснабжающей организации ГУП «ТЭК СПб»  ______________________ и представитель абонента ЗАО "47 ТРЕСТ" (по доверенности ________________________________________) расположенного по адресу: г. Санкт-Петербург  Тамбовская, 7 лит. Б, составили настоящий акт в том, что за  с 23.09.2017 по 22.10.2017 по договору теплоснабжения № 2961.34.045.2 от ____________ энергоснабжающая организация отпустила, а абонент принял тепловую энергию и теплоноситель в количестве:</t>
  </si>
  <si>
    <t>тр.подпитки (сбр.) (V6):</t>
  </si>
  <si>
    <r>
      <t xml:space="preserve">Вычислитель: </t>
    </r>
    <r>
      <rPr>
        <b/>
        <sz val="10"/>
        <color indexed="8"/>
        <rFont val="Arial"/>
        <family val="2"/>
        <charset val="204"/>
      </rPr>
      <t xml:space="preserve">СПТ-943.1 № 57311 </t>
    </r>
  </si>
  <si>
    <t>Мы, нижеподписавшиеся, представитель энергоснабжающей организации ГУП «ТЭК СПб»  ______________________ и представитель абонента ЗАО "47 ТРЕСТ" (по доверенности ________________________________________) расположенного по адресу: г. Санкт-Петербург  Тамбовская, 7 лит. Б, составили настоящий акт в том, что за  с 23.10.2017 по 22.11.2017 по договору теплоснабжения № 2961.34.045.2 от ____________ энергоснабжающая организация отпустила, а абонент принял тепловую энергию и теплоноситель в количестве:</t>
  </si>
  <si>
    <t xml:space="preserve">Акт о теплопотреблении за ноябрь 2017 </t>
  </si>
  <si>
    <t>22.11.17</t>
  </si>
  <si>
    <t>21.11.17</t>
  </si>
  <si>
    <t>20.11.17</t>
  </si>
  <si>
    <t>19.11.17</t>
  </si>
  <si>
    <t>18.11.17</t>
  </si>
  <si>
    <t>17.11.17</t>
  </si>
  <si>
    <t>16.11.17</t>
  </si>
  <si>
    <t>15.11.17</t>
  </si>
  <si>
    <t>14.11.17</t>
  </si>
  <si>
    <t>13.11.17</t>
  </si>
  <si>
    <t>12.11.17</t>
  </si>
  <si>
    <t>11.11.17</t>
  </si>
  <si>
    <t>10.11.17</t>
  </si>
  <si>
    <t>09.11.17</t>
  </si>
  <si>
    <t>08.11.17</t>
  </si>
  <si>
    <t>07.11.17</t>
  </si>
  <si>
    <t>06.11.17</t>
  </si>
  <si>
    <t>05.11.17</t>
  </si>
  <si>
    <t>04.11.17</t>
  </si>
  <si>
    <t>03.11.17</t>
  </si>
  <si>
    <t>02.11.17</t>
  </si>
  <si>
    <t>01.11.17</t>
  </si>
  <si>
    <t>31.10.17</t>
  </si>
  <si>
    <t>30.10.17</t>
  </si>
  <si>
    <t>29.10.17</t>
  </si>
  <si>
    <t>28.10.17</t>
  </si>
  <si>
    <t>27.10.17</t>
  </si>
  <si>
    <t>26.10.17</t>
  </si>
  <si>
    <t>25.10.17</t>
  </si>
  <si>
    <t>24.10.17</t>
  </si>
  <si>
    <t>23.10.17</t>
  </si>
  <si>
    <t>Фактическое потребление за отчетный период:  с 23.10.2017 по 22.11.2017</t>
  </si>
  <si>
    <t>Питерфлоу РС 20</t>
  </si>
  <si>
    <r>
      <t xml:space="preserve">Вычислитель: </t>
    </r>
    <r>
      <rPr>
        <b/>
        <sz val="10"/>
        <color indexed="8"/>
        <rFont val="Arial"/>
        <family val="2"/>
        <charset val="204"/>
      </rPr>
      <t xml:space="preserve">СПТ-943.20 № 57311 </t>
    </r>
  </si>
  <si>
    <t>Часовые (суточные) архивы в файле:СПТ943_20-57311-ч(с)-1117.txt</t>
  </si>
  <si>
    <t>, ГВС через теплообменники</t>
  </si>
  <si>
    <t>Схема подключения: Двухтрубная закрытая независимая</t>
  </si>
  <si>
    <t xml:space="preserve">Отчет о теплопотреблении по приборам УУТЭ за ноябрь 2017 </t>
  </si>
  <si>
    <t>Пр. нагр.</t>
  </si>
  <si>
    <t>отоп. (т/ч)</t>
  </si>
  <si>
    <t>/ Кузнецов А.С. /</t>
  </si>
  <si>
    <t>/                                          /</t>
  </si>
  <si>
    <t>23.11.17 01:20</t>
  </si>
  <si>
    <t>/ Кучаев Р.Р. /</t>
  </si>
  <si>
    <t xml:space="preserve">Акт о теплопотреблении за декабрь 2017 </t>
  </si>
  <si>
    <t>22.12.17</t>
  </si>
  <si>
    <t>21.12.17</t>
  </si>
  <si>
    <t>20.12.17</t>
  </si>
  <si>
    <t>19.12.17</t>
  </si>
  <si>
    <t>18.12.17</t>
  </si>
  <si>
    <t>17.12.17</t>
  </si>
  <si>
    <t>16.12.17</t>
  </si>
  <si>
    <t>15.12.17</t>
  </si>
  <si>
    <t>14.12.17</t>
  </si>
  <si>
    <t>13.12.17</t>
  </si>
  <si>
    <t>12.12.17</t>
  </si>
  <si>
    <t>11.12.17</t>
  </si>
  <si>
    <t>10.12.17</t>
  </si>
  <si>
    <t>09.12.17</t>
  </si>
  <si>
    <t>08.12.17</t>
  </si>
  <si>
    <t>07.12.17</t>
  </si>
  <si>
    <t>06.12.17</t>
  </si>
  <si>
    <t>05.12.17</t>
  </si>
  <si>
    <t>04.12.17</t>
  </si>
  <si>
    <t>03.12.17</t>
  </si>
  <si>
    <t>02.12.17</t>
  </si>
  <si>
    <t>01.12.17</t>
  </si>
  <si>
    <t>30.11.17</t>
  </si>
  <si>
    <t>29.11.17</t>
  </si>
  <si>
    <t>28.11.17</t>
  </si>
  <si>
    <t>27.11.17</t>
  </si>
  <si>
    <t>26.11.17</t>
  </si>
  <si>
    <t>25.11.17</t>
  </si>
  <si>
    <t>24.11.17</t>
  </si>
  <si>
    <t>23.11.17</t>
  </si>
  <si>
    <t>Фактическое потребление за отчетный период:  с 23.11.2017 по 22.12.2017</t>
  </si>
  <si>
    <r>
      <t xml:space="preserve">Тхв= 0 </t>
    </r>
    <r>
      <rPr>
        <sz val="10"/>
        <rFont val="Calibri"/>
        <family val="2"/>
        <charset val="204"/>
      </rPr>
      <t>С</t>
    </r>
  </si>
  <si>
    <t>Часовые (суточные) архивы в файле:СПТ943_20-57311-ч(с)-1217.txt</t>
  </si>
  <si>
    <t xml:space="preserve">Отчет о теплопотреблении по приборам УУТЭ за декабрь 2017 </t>
  </si>
  <si>
    <t>23.12.17 01:14</t>
  </si>
  <si>
    <t xml:space="preserve">                Мы, нижеподписавшиеся, представитель энергоснабжающей организации ГУП «ТЭК СПб»  ______________________ и представитель абонента ЗАО "47 ТРЕСТ" (по доверенности ________________________________________) расположенного по адресу: г. Санкт-Петербург  Тамбовская, 7 лит. Б, составили настоящий акт в том, что за  с 23.11.2017 по 22.12.2017 по договору теплоснабжения № 2961.34.045.2 от ____________ энергоснабжающая организация отпустила, а абонент принял тепловую энергию и теплоноситель в количестве:</t>
  </si>
  <si>
    <t>Мы, нижеподписавшиеся, представитель энергоснабжающей организации ГУП «ТЭК СПб»  ______________________ и представитель абонента ЗАО "47 ТРЕСТ" (по доверенности ________________________________________) расположенного по адресу: г. Санкт-Петербург  Тамбовская, 7 лит. Б, составили настоящий акт в том, что за  с 23.12.2017 по 22.01.2018 по договору теплоснабжения № 2961.34.045.2 от ____________ энергоснабжающая организация отпустила, а абонент принял тепловую энергию и теплоноситель в количестве:</t>
  </si>
  <si>
    <t xml:space="preserve">Акт о теплопотреблении за январь 2018 </t>
  </si>
  <si>
    <t>22.01.18</t>
  </si>
  <si>
    <t>21.01.18</t>
  </si>
  <si>
    <t>20.01.18</t>
  </si>
  <si>
    <t>19.01.18</t>
  </si>
  <si>
    <t>18.01.18</t>
  </si>
  <si>
    <t>17.01.18</t>
  </si>
  <si>
    <t>16.01.18</t>
  </si>
  <si>
    <t>15.01.18</t>
  </si>
  <si>
    <t>14.01.18</t>
  </si>
  <si>
    <t>13.01.18</t>
  </si>
  <si>
    <t>12.01.18</t>
  </si>
  <si>
    <t>11.01.18</t>
  </si>
  <si>
    <t>10.01.18</t>
  </si>
  <si>
    <t>09.01.18</t>
  </si>
  <si>
    <t>08.01.18</t>
  </si>
  <si>
    <t>07.01.18</t>
  </si>
  <si>
    <t>06.01.18</t>
  </si>
  <si>
    <t>05.01.18</t>
  </si>
  <si>
    <t>04.01.18</t>
  </si>
  <si>
    <t>03.01.18</t>
  </si>
  <si>
    <t>02.01.18</t>
  </si>
  <si>
    <t>01.01.18</t>
  </si>
  <si>
    <t>31.12.17</t>
  </si>
  <si>
    <t>30.12.17</t>
  </si>
  <si>
    <t>29.12.17</t>
  </si>
  <si>
    <t>28.12.17</t>
  </si>
  <si>
    <t>27.12.17</t>
  </si>
  <si>
    <t>26.12.17</t>
  </si>
  <si>
    <t>25.12.17</t>
  </si>
  <si>
    <t>24.12.17</t>
  </si>
  <si>
    <t>23.12.17</t>
  </si>
  <si>
    <t>Фактическое потребление за отчетный период:  с 23.12.2017 по 22.01.2018</t>
  </si>
  <si>
    <r>
      <t xml:space="preserve">Тхв= 0 </t>
    </r>
    <r>
      <rPr>
        <sz val="10"/>
        <rFont val="Calibri"/>
        <family val="2"/>
        <charset val="204"/>
      </rPr>
      <t>С</t>
    </r>
  </si>
  <si>
    <t xml:space="preserve">Отчет о теплопотреблении по приборам УУТЭ за январь 2018 </t>
  </si>
  <si>
    <t>Телефон: 363-02-56 (57)</t>
  </si>
  <si>
    <r>
      <t xml:space="preserve">Обслуживающая организация: </t>
    </r>
    <r>
      <rPr>
        <b/>
        <sz val="11"/>
        <color indexed="8"/>
        <rFont val="Arial"/>
        <family val="2"/>
        <charset val="204"/>
      </rPr>
      <t>ООО "СпецПроект Сервис"</t>
    </r>
  </si>
  <si>
    <t>23.01.18 05:11</t>
  </si>
  <si>
    <t>Часовые (суточные) архивы в файле:СПТ943_1-57311-ч(с)-0118.txt</t>
  </si>
  <si>
    <t>Мы, нижеподписавшиеся, представитель энергоснабжающей организации ГУП «ТЭК СПб»  ______________________ и представитель абонента ЗАО "47 ТРЕСТ" (по доверенности ________________________________________) расположенного по адресу: г. Санкт-Петербург  Тамбовская, 7 лит. Б, составили настоящий акт в том, что за  с 23.01.2018 по 22.02.2018 по договору теплоснабжения № 2961.34.045.2 от ____________ энергоснабжающая организация отпустила, а абонент принял тепловую энергию и теплоноситель в количестве:</t>
  </si>
  <si>
    <t xml:space="preserve">Акт о теплопотреблении за февраль 2018 </t>
  </si>
  <si>
    <t>20.02.18</t>
  </si>
  <si>
    <t>19.02.18</t>
  </si>
  <si>
    <t>18.02.18</t>
  </si>
  <si>
    <t>17.02.18</t>
  </si>
  <si>
    <t>16.02.18</t>
  </si>
  <si>
    <t>15.02.18</t>
  </si>
  <si>
    <t>14.02.18</t>
  </si>
  <si>
    <t>13.02.18</t>
  </si>
  <si>
    <t>12.02.18</t>
  </si>
  <si>
    <t>11.02.18</t>
  </si>
  <si>
    <t>10.02.18</t>
  </si>
  <si>
    <t>09.02.18</t>
  </si>
  <si>
    <t>08.02.18</t>
  </si>
  <si>
    <t>07.02.18</t>
  </si>
  <si>
    <t>06.02.18</t>
  </si>
  <si>
    <t>05.02.18</t>
  </si>
  <si>
    <t>04.02.18</t>
  </si>
  <si>
    <t>03.02.18</t>
  </si>
  <si>
    <t>02.02.18</t>
  </si>
  <si>
    <t>01.02.18</t>
  </si>
  <si>
    <t>31.01.18</t>
  </si>
  <si>
    <t>30.01.18</t>
  </si>
  <si>
    <t>29.01.18</t>
  </si>
  <si>
    <t>28.01.18</t>
  </si>
  <si>
    <t>27.01.18</t>
  </si>
  <si>
    <t>26.01.18</t>
  </si>
  <si>
    <t>25.01.18</t>
  </si>
  <si>
    <t>24.01.18</t>
  </si>
  <si>
    <t>23.01.18</t>
  </si>
  <si>
    <t>Фактическое потребление за отчетный период:  с 23.01.2018 по 22.02.2018</t>
  </si>
  <si>
    <t xml:space="preserve">Отчет о теплопотреблении по приборам УУТЭ за февраль 2018 </t>
  </si>
  <si>
    <t>Часовые (суточные) архивы в файле:СПТ943_1-57311-ч(с)-0218.txt</t>
  </si>
  <si>
    <t>21.02.18 05:01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</si>
</sst>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mmmm\ yy"/>
    <numFmt numFmtId="166" formatCode="dd\.mm\.yy\ hh:mm"/>
    <numFmt numFmtId="167" formatCode="0.0"/>
    <numFmt numFmtId="168" formatCode="dd/mm/yy;@"/>
    <numFmt numFmtId="169" formatCode="0.0000"/>
    <numFmt numFmtId="170" formatCode="dd/mm/yy\ h:mm;@"/>
    <numFmt numFmtId="171" formatCode="#,##0.00_р_."/>
  </numFmts>
  <fonts count="70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color indexed="8"/>
      <name val="Arial"/>
      <family val="2"/>
      <charset val="204"/>
    </font>
    <font>
      <sz val="7"/>
      <color indexed="53"/>
      <name val="Arial Cyr"/>
      <charset val="204"/>
    </font>
    <font>
      <b/>
      <sz val="10"/>
      <name val="Arial Cyr"/>
      <charset val="204"/>
    </font>
    <font>
      <b/>
      <sz val="6"/>
      <name val="Arial Cyr"/>
      <charset val="204"/>
    </font>
    <font>
      <sz val="9"/>
      <name val="Arial Cyr"/>
      <charset val="204"/>
    </font>
    <font>
      <sz val="10"/>
      <color indexed="8"/>
      <name val="Arial"/>
      <family val="2"/>
      <charset val="204"/>
    </font>
    <font>
      <b/>
      <sz val="12"/>
      <name val="Arial Cyr"/>
      <charset val="204"/>
    </font>
    <font>
      <sz val="6"/>
      <color indexed="23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11"/>
      <color indexed="9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color indexed="8"/>
      <name val="Arial"/>
      <family val="2"/>
      <charset val="204"/>
    </font>
    <font>
      <sz val="11"/>
      <color indexed="9"/>
      <name val="Arial"/>
      <family val="2"/>
      <charset val="204"/>
    </font>
    <font>
      <b/>
      <sz val="12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8"/>
      <name val="Arial"/>
      <family val="2"/>
    </font>
    <font>
      <sz val="9"/>
      <color indexed="10"/>
      <name val="Arial Cyr"/>
      <charset val="204"/>
    </font>
    <font>
      <sz val="10"/>
      <color indexed="10"/>
      <name val="Arial Cyr"/>
      <charset val="204"/>
    </font>
    <font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23"/>
      <name val="Arial Cyr"/>
      <charset val="204"/>
    </font>
    <font>
      <sz val="11"/>
      <color indexed="10"/>
      <name val="Arial Cyr"/>
      <charset val="204"/>
    </font>
    <font>
      <u/>
      <sz val="11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</font>
    <font>
      <b/>
      <u/>
      <sz val="10"/>
      <color indexed="8"/>
      <name val="Arial"/>
      <family val="2"/>
      <charset val="204"/>
    </font>
    <font>
      <sz val="12"/>
      <name val="Arial"/>
      <family val="2"/>
      <charset val="204"/>
    </font>
    <font>
      <sz val="12"/>
      <color indexed="9"/>
      <name val="Arial"/>
      <family val="2"/>
      <charset val="204"/>
    </font>
    <font>
      <b/>
      <sz val="12"/>
      <color indexed="9"/>
      <name val="Arial"/>
      <family val="2"/>
      <charset val="204"/>
    </font>
    <font>
      <sz val="12"/>
      <color indexed="8"/>
      <name val="Arial"/>
      <family val="2"/>
      <charset val="204"/>
    </font>
    <font>
      <u/>
      <sz val="12"/>
      <name val="Arial"/>
      <family val="2"/>
      <charset val="204"/>
    </font>
    <font>
      <sz val="10"/>
      <name val="Calibri"/>
      <family val="2"/>
      <charset val="204"/>
    </font>
    <font>
      <sz val="10"/>
      <color indexed="17"/>
      <name val="Arial Cyr"/>
      <charset val="204"/>
    </font>
    <font>
      <b/>
      <u/>
      <sz val="10"/>
      <color indexed="42"/>
      <name val="Arial Cyr"/>
      <charset val="204"/>
    </font>
    <font>
      <b/>
      <u/>
      <sz val="10"/>
      <color indexed="17"/>
      <name val="Arial Cyr"/>
      <charset val="204"/>
    </font>
    <font>
      <sz val="10"/>
      <color indexed="17"/>
      <name val="Arial"/>
      <family val="2"/>
      <charset val="204"/>
    </font>
    <font>
      <b/>
      <u/>
      <sz val="10"/>
      <color indexed="60"/>
      <name val="Arial"/>
      <family val="2"/>
      <charset val="204"/>
    </font>
    <font>
      <sz val="10"/>
      <color indexed="42"/>
      <name val="Arial Cyr"/>
      <charset val="204"/>
    </font>
    <font>
      <sz val="10"/>
      <color indexed="6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rgb="FF002060"/>
      <name val="Arial Cyr"/>
      <charset val="204"/>
    </font>
    <font>
      <b/>
      <u/>
      <sz val="10"/>
      <color rgb="FF002060"/>
      <name val="Arial Cyr"/>
      <charset val="204"/>
    </font>
    <font>
      <b/>
      <u/>
      <sz val="10"/>
      <color rgb="FF002060"/>
      <name val="Arial"/>
      <family val="2"/>
      <charset val="204"/>
    </font>
    <font>
      <sz val="10"/>
      <color rgb="FF006600"/>
      <name val="Arial Cyr"/>
      <charset val="204"/>
    </font>
    <font>
      <b/>
      <u/>
      <sz val="10"/>
      <color rgb="FF006600"/>
      <name val="Arial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000000"/>
        <bgColor indexed="64"/>
      </patternFill>
    </fill>
  </fills>
  <borders count="9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/>
      <bottom/>
      <diagonal/>
    </border>
    <border>
      <left/>
      <right style="medium">
        <color indexed="0"/>
      </right>
      <top/>
      <bottom/>
      <diagonal/>
    </border>
    <border>
      <left style="medium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 style="thin">
        <color indexed="0"/>
      </top>
      <bottom/>
      <diagonal/>
    </border>
    <border>
      <left style="medium">
        <color indexed="0"/>
      </left>
      <right style="medium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medium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medium">
        <color indexed="0"/>
      </left>
      <right style="medium">
        <color indexed="0"/>
      </right>
      <top style="thin">
        <color indexed="0"/>
      </top>
      <bottom/>
      <diagonal/>
    </border>
    <border>
      <left/>
      <right style="medium">
        <color indexed="0"/>
      </right>
      <top style="thin">
        <color indexed="0"/>
      </top>
      <bottom/>
      <diagonal/>
    </border>
    <border>
      <left style="medium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/>
      <top style="thin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/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/>
      <right/>
      <top style="thin">
        <color indexed="0"/>
      </top>
      <bottom style="medium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0"/>
      </right>
      <top/>
      <bottom style="thin">
        <color indexed="0"/>
      </bottom>
      <diagonal/>
    </border>
    <border>
      <left style="medium">
        <color indexed="0"/>
      </left>
      <right style="medium">
        <color indexed="0"/>
      </right>
      <top/>
      <bottom style="thin">
        <color indexed="0"/>
      </bottom>
      <diagonal/>
    </border>
    <border>
      <left/>
      <right style="medium">
        <color indexed="0"/>
      </right>
      <top/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8"/>
      </bottom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8"/>
      </bottom>
      <diagonal/>
    </border>
    <border>
      <left style="medium">
        <color indexed="0"/>
      </left>
      <right/>
      <top style="medium">
        <color indexed="0"/>
      </top>
      <bottom style="thin">
        <color indexed="8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8"/>
      </bottom>
      <diagonal/>
    </border>
    <border>
      <left/>
      <right style="thin">
        <color indexed="0"/>
      </right>
      <top style="medium">
        <color indexed="0"/>
      </top>
      <bottom style="thin">
        <color indexed="8"/>
      </bottom>
      <diagonal/>
    </border>
    <border>
      <left/>
      <right style="medium">
        <color indexed="0"/>
      </right>
      <top style="medium">
        <color indexed="0"/>
      </top>
      <bottom style="thin">
        <color indexed="8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8"/>
      </bottom>
      <diagonal/>
    </border>
    <border>
      <left style="medium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8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0"/>
      </right>
      <top style="thin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/>
      <right/>
      <top/>
      <bottom style="medium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medium">
        <color indexed="8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0"/>
      </left>
      <right style="thin">
        <color rgb="FF000000"/>
      </right>
      <top style="medium">
        <color indexed="8"/>
      </top>
      <bottom style="thin">
        <color indexed="8"/>
      </bottom>
      <diagonal/>
    </border>
    <border>
      <left style="thin">
        <color rgb="FF00000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0"/>
      </left>
      <right style="thin">
        <color rgb="FF000000"/>
      </right>
      <top style="thin">
        <color rgb="FF000000"/>
      </top>
      <bottom/>
      <diagonal/>
    </border>
    <border>
      <left style="medium">
        <color indexed="8"/>
      </left>
      <right style="thin">
        <color rgb="FF000000"/>
      </right>
      <top/>
      <bottom style="thin">
        <color rgb="FF000000"/>
      </bottom>
      <diagonal/>
    </border>
    <border>
      <left style="medium">
        <color indexed="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8"/>
      </right>
      <top/>
      <bottom style="thin">
        <color rgb="FF000000"/>
      </bottom>
      <diagonal/>
    </border>
    <border>
      <left style="thin">
        <color rgb="FF000000"/>
      </left>
      <right style="medium">
        <color indexed="8"/>
      </right>
      <top style="medium">
        <color indexed="8"/>
      </top>
      <bottom style="thin">
        <color rgb="FF000000"/>
      </bottom>
      <diagonal/>
    </border>
    <border>
      <left style="medium">
        <color indexed="8"/>
      </left>
      <right style="thin">
        <color rgb="FF000000"/>
      </right>
      <top style="medium">
        <color indexed="8"/>
      </top>
      <bottom style="thin">
        <color rgb="FF000000"/>
      </bottom>
      <diagonal/>
    </border>
    <border>
      <left/>
      <right/>
      <top/>
      <bottom style="thin">
        <color rgb="FF808080"/>
      </bottom>
      <diagonal/>
    </border>
    <border>
      <left style="dotted">
        <color rgb="FFFF6600"/>
      </left>
      <right/>
      <top style="dotted">
        <color rgb="FFFF6600"/>
      </top>
      <bottom/>
      <diagonal/>
    </border>
    <border>
      <left/>
      <right/>
      <top style="dotted">
        <color rgb="FFFF6600"/>
      </top>
      <bottom/>
      <diagonal/>
    </border>
    <border>
      <left/>
      <right style="dotted">
        <color rgb="FFFF6600"/>
      </right>
      <top style="dotted">
        <color rgb="FFFF6600"/>
      </top>
      <bottom/>
      <diagonal/>
    </border>
    <border>
      <left style="dotted">
        <color rgb="FFFF6600"/>
      </left>
      <right/>
      <top/>
      <bottom/>
      <diagonal/>
    </border>
    <border>
      <left/>
      <right style="dotted">
        <color rgb="FFFF6600"/>
      </right>
      <top/>
      <bottom/>
      <diagonal/>
    </border>
    <border>
      <left style="dotted">
        <color rgb="FFFF6600"/>
      </left>
      <right/>
      <top/>
      <bottom style="dotted">
        <color rgb="FFFF6600"/>
      </bottom>
      <diagonal/>
    </border>
    <border>
      <left/>
      <right/>
      <top/>
      <bottom style="dotted">
        <color rgb="FFFF6600"/>
      </bottom>
      <diagonal/>
    </border>
    <border>
      <left/>
      <right style="dotted">
        <color rgb="FFFF6600"/>
      </right>
      <top/>
      <bottom style="dotted">
        <color rgb="FFFF6600"/>
      </bottom>
      <diagonal/>
    </border>
  </borders>
  <cellStyleXfs count="49">
    <xf numFmtId="0" fontId="0" fillId="0" borderId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70" applyNumberFormat="0" applyAlignment="0" applyProtection="0"/>
    <xf numFmtId="0" fontId="51" fillId="27" borderId="71" applyNumberFormat="0" applyAlignment="0" applyProtection="0"/>
    <xf numFmtId="0" fontId="52" fillId="27" borderId="70" applyNumberFormat="0" applyAlignment="0" applyProtection="0"/>
    <xf numFmtId="0" fontId="53" fillId="0" borderId="72" applyNumberFormat="0" applyFill="0" applyAlignment="0" applyProtection="0"/>
    <xf numFmtId="0" fontId="54" fillId="0" borderId="73" applyNumberFormat="0" applyFill="0" applyAlignment="0" applyProtection="0"/>
    <xf numFmtId="0" fontId="55" fillId="0" borderId="7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75" applyNumberFormat="0" applyFill="0" applyAlignment="0" applyProtection="0"/>
    <xf numFmtId="0" fontId="57" fillId="28" borderId="76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>
      <alignment horizontal="center"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48" fillId="31" borderId="77" applyNumberFormat="0" applyFont="0" applyAlignment="0" applyProtection="0"/>
    <xf numFmtId="0" fontId="62" fillId="0" borderId="78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440">
    <xf numFmtId="0" fontId="0" fillId="0" borderId="0" xfId="0"/>
    <xf numFmtId="0" fontId="8" fillId="0" borderId="0" xfId="0" applyFont="1" applyFill="1"/>
    <xf numFmtId="164" fontId="8" fillId="0" borderId="0" xfId="0" applyNumberFormat="1" applyFont="1" applyFill="1"/>
    <xf numFmtId="0" fontId="2" fillId="0" borderId="0" xfId="36" applyFont="1" applyFill="1"/>
    <xf numFmtId="0" fontId="5" fillId="0" borderId="0" xfId="36" applyFont="1" applyFill="1"/>
    <xf numFmtId="0" fontId="5" fillId="0" borderId="0" xfId="36" applyFont="1" applyFill="1" applyAlignment="1">
      <alignment horizontal="center"/>
    </xf>
    <xf numFmtId="0" fontId="9" fillId="0" borderId="0" xfId="36" applyFont="1" applyFill="1" applyAlignment="1">
      <alignment horizontal="center"/>
    </xf>
    <xf numFmtId="165" fontId="5" fillId="0" borderId="0" xfId="36" applyNumberFormat="1" applyFont="1" applyFill="1" applyBorder="1" applyAlignment="1">
      <alignment horizontal="center"/>
    </xf>
    <xf numFmtId="0" fontId="10" fillId="0" borderId="0" xfId="36" applyFont="1" applyFill="1"/>
    <xf numFmtId="0" fontId="11" fillId="0" borderId="0" xfId="0" applyFont="1" applyFill="1"/>
    <xf numFmtId="0" fontId="12" fillId="0" borderId="0" xfId="36" applyFont="1" applyFill="1"/>
    <xf numFmtId="0" fontId="11" fillId="0" borderId="0" xfId="36" applyFont="1" applyFill="1" applyAlignment="1">
      <alignment horizontal="left"/>
    </xf>
    <xf numFmtId="0" fontId="13" fillId="0" borderId="0" xfId="36" applyFont="1" applyFill="1" applyAlignment="1">
      <alignment horizontal="left"/>
    </xf>
    <xf numFmtId="0" fontId="12" fillId="0" borderId="0" xfId="36" applyFont="1" applyFill="1" applyBorder="1" applyAlignment="1">
      <alignment horizontal="right"/>
    </xf>
    <xf numFmtId="0" fontId="13" fillId="0" borderId="0" xfId="36" applyFont="1" applyFill="1" applyBorder="1" applyAlignment="1">
      <alignment horizontal="left"/>
    </xf>
    <xf numFmtId="0" fontId="12" fillId="0" borderId="0" xfId="36" applyFont="1" applyFill="1" applyAlignment="1">
      <alignment horizontal="right"/>
    </xf>
    <xf numFmtId="0" fontId="12" fillId="0" borderId="0" xfId="36" applyFont="1" applyFill="1" applyAlignment="1">
      <alignment horizontal="right" vertical="center"/>
    </xf>
    <xf numFmtId="0" fontId="14" fillId="0" borderId="0" xfId="36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5" fillId="0" borderId="0" xfId="36" applyFont="1" applyFill="1" applyAlignment="1">
      <alignment horizontal="right" vertical="center"/>
    </xf>
    <xf numFmtId="0" fontId="13" fillId="0" borderId="0" xfId="36" applyFont="1" applyFill="1"/>
    <xf numFmtId="0" fontId="13" fillId="0" borderId="0" xfId="36" applyFont="1" applyFill="1" applyAlignment="1">
      <alignment horizontal="right" vertical="center"/>
    </xf>
    <xf numFmtId="0" fontId="11" fillId="0" borderId="0" xfId="36" applyFont="1" applyFill="1" applyAlignment="1">
      <alignment horizontal="right" vertical="center"/>
    </xf>
    <xf numFmtId="0" fontId="12" fillId="0" borderId="0" xfId="36" applyFont="1" applyFill="1" applyAlignment="1">
      <alignment horizontal="center"/>
    </xf>
    <xf numFmtId="0" fontId="12" fillId="0" borderId="0" xfId="36" applyFont="1" applyFill="1" applyBorder="1" applyAlignment="1">
      <alignment horizontal="left"/>
    </xf>
    <xf numFmtId="0" fontId="12" fillId="0" borderId="0" xfId="36" applyFont="1" applyFill="1" applyBorder="1"/>
    <xf numFmtId="0" fontId="11" fillId="0" borderId="0" xfId="0" applyFont="1" applyFill="1" applyBorder="1"/>
    <xf numFmtId="0" fontId="13" fillId="0" borderId="0" xfId="36" applyFont="1" applyFill="1" applyBorder="1"/>
    <xf numFmtId="0" fontId="11" fillId="0" borderId="0" xfId="36" applyFont="1" applyFill="1" applyBorder="1" applyAlignment="1">
      <alignment horizontal="right"/>
    </xf>
    <xf numFmtId="0" fontId="12" fillId="0" borderId="0" xfId="36" applyFont="1" applyFill="1" applyBorder="1" applyAlignment="1">
      <alignment horizontal="right" vertical="center"/>
    </xf>
    <xf numFmtId="0" fontId="13" fillId="0" borderId="0" xfId="36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36" applyFont="1" applyFill="1" applyBorder="1" applyAlignment="1">
      <alignment horizontal="right" vertical="center"/>
    </xf>
    <xf numFmtId="0" fontId="8" fillId="0" borderId="1" xfId="36" applyFont="1" applyFill="1" applyBorder="1"/>
    <xf numFmtId="0" fontId="2" fillId="0" borderId="2" xfId="36" applyFont="1" applyFill="1" applyBorder="1"/>
    <xf numFmtId="0" fontId="8" fillId="0" borderId="2" xfId="0" applyFont="1" applyFill="1" applyBorder="1"/>
    <xf numFmtId="0" fontId="2" fillId="0" borderId="2" xfId="36" applyFont="1" applyFill="1" applyBorder="1" applyAlignment="1">
      <alignment horizontal="left"/>
    </xf>
    <xf numFmtId="0" fontId="8" fillId="0" borderId="2" xfId="36" applyFont="1" applyFill="1" applyBorder="1" applyAlignment="1">
      <alignment horizontal="right"/>
    </xf>
    <xf numFmtId="164" fontId="8" fillId="0" borderId="2" xfId="0" applyNumberFormat="1" applyFont="1" applyFill="1" applyBorder="1"/>
    <xf numFmtId="0" fontId="2" fillId="0" borderId="2" xfId="36" applyFont="1" applyFill="1" applyBorder="1" applyAlignment="1">
      <alignment horizontal="right"/>
    </xf>
    <xf numFmtId="0" fontId="2" fillId="0" borderId="3" xfId="36" applyFont="1" applyFill="1" applyBorder="1"/>
    <xf numFmtId="0" fontId="2" fillId="0" borderId="0" xfId="36" applyFont="1" applyFill="1" applyAlignment="1">
      <alignment horizontal="center"/>
    </xf>
    <xf numFmtId="0" fontId="8" fillId="0" borderId="4" xfId="36" applyFont="1" applyFill="1" applyBorder="1"/>
    <xf numFmtId="0" fontId="2" fillId="0" borderId="0" xfId="36" applyFont="1" applyFill="1" applyBorder="1"/>
    <xf numFmtId="0" fontId="5" fillId="0" borderId="0" xfId="36" applyFont="1" applyFill="1" applyBorder="1" applyAlignment="1">
      <alignment horizontal="left"/>
    </xf>
    <xf numFmtId="0" fontId="2" fillId="0" borderId="0" xfId="36" applyFont="1" applyFill="1" applyBorder="1" applyAlignment="1">
      <alignment horizontal="right"/>
    </xf>
    <xf numFmtId="0" fontId="2" fillId="0" borderId="0" xfId="36" applyFont="1" applyFill="1" applyBorder="1" applyAlignment="1">
      <alignment horizontal="left"/>
    </xf>
    <xf numFmtId="0" fontId="2" fillId="0" borderId="5" xfId="36" applyFont="1" applyFill="1" applyBorder="1"/>
    <xf numFmtId="0" fontId="17" fillId="0" borderId="0" xfId="0" applyFont="1" applyFill="1" applyAlignment="1">
      <alignment horizontal="left"/>
    </xf>
    <xf numFmtId="0" fontId="18" fillId="0" borderId="0" xfId="36" applyFont="1" applyFill="1" applyAlignment="1">
      <alignment horizontal="left"/>
    </xf>
    <xf numFmtId="0" fontId="17" fillId="0" borderId="4" xfId="36" applyFont="1" applyFill="1" applyBorder="1" applyAlignment="1">
      <alignment horizontal="left"/>
    </xf>
    <xf numFmtId="0" fontId="18" fillId="0" borderId="0" xfId="36" applyFont="1" applyFill="1" applyBorder="1" applyAlignment="1">
      <alignment horizontal="left"/>
    </xf>
    <xf numFmtId="0" fontId="19" fillId="0" borderId="0" xfId="36" applyFont="1" applyFill="1" applyBorder="1" applyAlignment="1">
      <alignment horizontal="left"/>
    </xf>
    <xf numFmtId="164" fontId="17" fillId="0" borderId="0" xfId="0" applyNumberFormat="1" applyFont="1" applyFill="1" applyBorder="1" applyAlignment="1">
      <alignment horizontal="left"/>
    </xf>
    <xf numFmtId="0" fontId="18" fillId="0" borderId="5" xfId="36" applyFont="1" applyFill="1" applyBorder="1" applyAlignment="1">
      <alignment horizontal="left"/>
    </xf>
    <xf numFmtId="0" fontId="2" fillId="0" borderId="4" xfId="36" applyFont="1" applyFill="1" applyBorder="1" applyAlignment="1">
      <alignment horizontal="left"/>
    </xf>
    <xf numFmtId="0" fontId="20" fillId="0" borderId="0" xfId="36" applyFont="1" applyFill="1" applyBorder="1"/>
    <xf numFmtId="0" fontId="20" fillId="0" borderId="0" xfId="36" applyFont="1" applyFill="1" applyBorder="1" applyAlignment="1">
      <alignment horizontal="left"/>
    </xf>
    <xf numFmtId="0" fontId="8" fillId="0" borderId="0" xfId="36" applyFont="1" applyFill="1" applyBorder="1"/>
    <xf numFmtId="0" fontId="20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1" fillId="0" borderId="4" xfId="36" applyFont="1" applyFill="1" applyBorder="1"/>
    <xf numFmtId="0" fontId="21" fillId="0" borderId="0" xfId="36" applyFont="1" applyFill="1"/>
    <xf numFmtId="0" fontId="8" fillId="0" borderId="4" xfId="0" applyFont="1" applyFill="1" applyBorder="1"/>
    <xf numFmtId="0" fontId="12" fillId="0" borderId="5" xfId="36" applyFont="1" applyFill="1" applyBorder="1"/>
    <xf numFmtId="0" fontId="20" fillId="0" borderId="4" xfId="0" applyFont="1" applyFill="1" applyBorder="1"/>
    <xf numFmtId="0" fontId="20" fillId="0" borderId="6" xfId="0" applyFont="1" applyFill="1" applyBorder="1" applyAlignment="1">
      <alignment horizontal="left"/>
    </xf>
    <xf numFmtId="0" fontId="12" fillId="0" borderId="7" xfId="36" applyFont="1" applyFill="1" applyBorder="1"/>
    <xf numFmtId="0" fontId="12" fillId="0" borderId="7" xfId="36" applyFont="1" applyFill="1" applyBorder="1" applyAlignment="1">
      <alignment horizontal="right"/>
    </xf>
    <xf numFmtId="0" fontId="13" fillId="0" borderId="7" xfId="36" applyFont="1" applyFill="1" applyBorder="1" applyAlignment="1">
      <alignment horizontal="left"/>
    </xf>
    <xf numFmtId="0" fontId="17" fillId="0" borderId="0" xfId="0" applyFont="1" applyFill="1"/>
    <xf numFmtId="0" fontId="18" fillId="0" borderId="0" xfId="36" applyFont="1" applyFill="1"/>
    <xf numFmtId="0" fontId="17" fillId="0" borderId="4" xfId="36" applyFont="1" applyFill="1" applyBorder="1"/>
    <xf numFmtId="0" fontId="18" fillId="0" borderId="0" xfId="36" applyFont="1" applyFill="1" applyBorder="1"/>
    <xf numFmtId="0" fontId="18" fillId="0" borderId="0" xfId="36" applyFont="1" applyFill="1" applyBorder="1" applyAlignment="1">
      <alignment horizontal="right"/>
    </xf>
    <xf numFmtId="0" fontId="18" fillId="0" borderId="5" xfId="36" applyFont="1" applyFill="1" applyBorder="1"/>
    <xf numFmtId="0" fontId="18" fillId="0" borderId="0" xfId="36" applyFont="1" applyFill="1" applyAlignment="1">
      <alignment horizontal="center"/>
    </xf>
    <xf numFmtId="0" fontId="20" fillId="0" borderId="0" xfId="0" applyFont="1" applyFill="1"/>
    <xf numFmtId="0" fontId="22" fillId="0" borderId="4" xfId="0" applyFont="1" applyFill="1" applyBorder="1" applyAlignment="1">
      <alignment horizontal="left"/>
    </xf>
    <xf numFmtId="0" fontId="2" fillId="0" borderId="8" xfId="36" applyFont="1" applyFill="1" applyBorder="1"/>
    <xf numFmtId="0" fontId="2" fillId="0" borderId="9" xfId="36" applyFont="1" applyFill="1" applyBorder="1"/>
    <xf numFmtId="166" fontId="5" fillId="33" borderId="1" xfId="42" applyNumberFormat="1" applyFont="1" applyFill="1" applyBorder="1" applyAlignment="1">
      <alignment horizontal="center" vertical="center" wrapText="1"/>
    </xf>
    <xf numFmtId="0" fontId="5" fillId="33" borderId="10" xfId="42" applyFont="1" applyFill="1" applyBorder="1" applyAlignment="1">
      <alignment horizontal="center" vertical="center" wrapText="1"/>
    </xf>
    <xf numFmtId="0" fontId="5" fillId="33" borderId="11" xfId="42" applyFont="1" applyFill="1" applyBorder="1" applyAlignment="1">
      <alignment horizontal="center" vertical="center" wrapText="1"/>
    </xf>
    <xf numFmtId="0" fontId="5" fillId="33" borderId="12" xfId="42" applyFont="1" applyFill="1" applyBorder="1" applyAlignment="1">
      <alignment horizontal="center" vertical="center" wrapText="1"/>
    </xf>
    <xf numFmtId="0" fontId="5" fillId="33" borderId="13" xfId="42" applyFont="1" applyFill="1" applyBorder="1" applyAlignment="1">
      <alignment horizontal="center" vertical="center" wrapText="1"/>
    </xf>
    <xf numFmtId="0" fontId="5" fillId="33" borderId="14" xfId="42" applyFont="1" applyFill="1" applyBorder="1" applyAlignment="1">
      <alignment horizontal="center" vertical="center" wrapText="1"/>
    </xf>
    <xf numFmtId="0" fontId="5" fillId="33" borderId="15" xfId="42" applyFont="1" applyFill="1" applyBorder="1" applyAlignment="1">
      <alignment horizontal="center" vertical="center" wrapText="1"/>
    </xf>
    <xf numFmtId="0" fontId="5" fillId="34" borderId="16" xfId="42" applyFont="1" applyFill="1" applyBorder="1" applyAlignment="1">
      <alignment horizontal="center" vertical="center" wrapText="1"/>
    </xf>
    <xf numFmtId="0" fontId="5" fillId="33" borderId="17" xfId="42" applyFont="1" applyFill="1" applyBorder="1" applyAlignment="1">
      <alignment horizontal="center" vertical="center" wrapText="1"/>
    </xf>
    <xf numFmtId="0" fontId="5" fillId="33" borderId="16" xfId="42" applyFont="1" applyFill="1" applyBorder="1" applyAlignment="1">
      <alignment horizontal="center" vertical="center" wrapText="1"/>
    </xf>
    <xf numFmtId="0" fontId="5" fillId="33" borderId="18" xfId="42" applyFont="1" applyFill="1" applyBorder="1" applyAlignment="1">
      <alignment horizontal="center" vertical="center" wrapText="1"/>
    </xf>
    <xf numFmtId="0" fontId="6" fillId="34" borderId="10" xfId="42" applyFont="1" applyFill="1" applyBorder="1" applyAlignment="1">
      <alignment horizontal="center" vertical="center" wrapText="1"/>
    </xf>
    <xf numFmtId="0" fontId="6" fillId="34" borderId="6" xfId="42" applyFont="1" applyFill="1" applyBorder="1" applyAlignment="1">
      <alignment horizontal="center" vertical="center" wrapText="1"/>
    </xf>
    <xf numFmtId="0" fontId="6" fillId="34" borderId="16" xfId="42" applyFont="1" applyFill="1" applyBorder="1" applyAlignment="1">
      <alignment horizontal="center" vertical="center" wrapText="1"/>
    </xf>
    <xf numFmtId="0" fontId="5" fillId="0" borderId="0" xfId="42" applyFont="1" applyFill="1" applyBorder="1" applyAlignment="1">
      <alignment horizontal="center"/>
    </xf>
    <xf numFmtId="0" fontId="5" fillId="0" borderId="0" xfId="42" applyFont="1" applyFill="1" applyBorder="1">
      <alignment horizontal="center"/>
    </xf>
    <xf numFmtId="0" fontId="5" fillId="0" borderId="0" xfId="42" applyFont="1" applyFill="1" applyBorder="1" applyAlignment="1">
      <alignment horizontal="left"/>
    </xf>
    <xf numFmtId="166" fontId="2" fillId="33" borderId="4" xfId="42" applyNumberFormat="1" applyFont="1" applyFill="1" applyBorder="1" applyAlignment="1">
      <alignment horizontal="center" vertical="center" wrapText="1"/>
    </xf>
    <xf numFmtId="0" fontId="2" fillId="33" borderId="19" xfId="42" applyFont="1" applyFill="1" applyBorder="1" applyAlignment="1">
      <alignment horizontal="center" vertical="center" wrapText="1"/>
    </xf>
    <xf numFmtId="0" fontId="2" fillId="33" borderId="20" xfId="42" applyFont="1" applyFill="1" applyBorder="1" applyAlignment="1">
      <alignment horizontal="center" vertical="center" wrapText="1"/>
    </xf>
    <xf numFmtId="0" fontId="2" fillId="33" borderId="21" xfId="42" applyFont="1" applyFill="1" applyBorder="1" applyAlignment="1">
      <alignment horizontal="center" vertical="center" wrapText="1"/>
    </xf>
    <xf numFmtId="0" fontId="2" fillId="33" borderId="22" xfId="42" applyFont="1" applyFill="1" applyBorder="1" applyAlignment="1">
      <alignment horizontal="center" vertical="center" wrapText="1"/>
    </xf>
    <xf numFmtId="0" fontId="2" fillId="33" borderId="23" xfId="42" applyFont="1" applyFill="1" applyBorder="1" applyAlignment="1">
      <alignment horizontal="center" vertical="center" wrapText="1"/>
    </xf>
    <xf numFmtId="0" fontId="2" fillId="33" borderId="24" xfId="42" applyFont="1" applyFill="1" applyBorder="1" applyAlignment="1">
      <alignment horizontal="center" vertical="center" wrapText="1"/>
    </xf>
    <xf numFmtId="0" fontId="2" fillId="34" borderId="20" xfId="42" applyFont="1" applyFill="1" applyBorder="1" applyAlignment="1">
      <alignment horizontal="center" vertical="center" wrapText="1"/>
    </xf>
    <xf numFmtId="0" fontId="2" fillId="33" borderId="25" xfId="42" applyFont="1" applyFill="1" applyBorder="1" applyAlignment="1">
      <alignment horizontal="center" vertical="center" wrapText="1"/>
    </xf>
    <xf numFmtId="0" fontId="2" fillId="33" borderId="26" xfId="42" applyFont="1" applyFill="1" applyBorder="1" applyAlignment="1">
      <alignment horizontal="center" vertical="center" wrapText="1"/>
    </xf>
    <xf numFmtId="0" fontId="2" fillId="34" borderId="26" xfId="42" applyFont="1" applyFill="1" applyBorder="1" applyAlignment="1">
      <alignment horizontal="center" vertical="center" wrapText="1"/>
    </xf>
    <xf numFmtId="0" fontId="2" fillId="33" borderId="27" xfId="42" applyFont="1" applyFill="1" applyBorder="1" applyAlignment="1">
      <alignment horizontal="center" vertical="center" wrapText="1"/>
    </xf>
    <xf numFmtId="0" fontId="2" fillId="34" borderId="19" xfId="42" applyFont="1" applyFill="1" applyBorder="1" applyAlignment="1">
      <alignment horizontal="center" vertical="center" wrapText="1"/>
    </xf>
    <xf numFmtId="0" fontId="2" fillId="34" borderId="19" xfId="36" applyFont="1" applyFill="1" applyBorder="1" applyAlignment="1">
      <alignment horizontal="center" vertical="center" wrapText="1"/>
    </xf>
    <xf numFmtId="0" fontId="2" fillId="0" borderId="0" xfId="42" applyFont="1" applyFill="1" applyBorder="1" applyAlignment="1">
      <alignment horizontal="center"/>
    </xf>
    <xf numFmtId="0" fontId="2" fillId="0" borderId="0" xfId="42" applyFont="1" applyFill="1" applyBorder="1">
      <alignment horizontal="center"/>
    </xf>
    <xf numFmtId="0" fontId="2" fillId="0" borderId="0" xfId="42" applyFont="1" applyFill="1" applyBorder="1" applyAlignment="1">
      <alignment horizontal="left"/>
    </xf>
    <xf numFmtId="2" fontId="2" fillId="0" borderId="0" xfId="42" applyNumberFormat="1" applyFont="1" applyFill="1" applyBorder="1" applyAlignment="1">
      <alignment horizontal="center"/>
    </xf>
    <xf numFmtId="2" fontId="5" fillId="0" borderId="0" xfId="42" applyNumberFormat="1" applyFont="1" applyFill="1" applyBorder="1">
      <alignment horizontal="center"/>
    </xf>
    <xf numFmtId="2" fontId="5" fillId="0" borderId="0" xfId="42" applyNumberFormat="1" applyFont="1" applyFill="1" applyBorder="1" applyAlignment="1">
      <alignment horizontal="left"/>
    </xf>
    <xf numFmtId="2" fontId="2" fillId="0" borderId="0" xfId="36" applyNumberFormat="1" applyFont="1" applyFill="1"/>
    <xf numFmtId="0" fontId="23" fillId="0" borderId="0" xfId="0" applyFont="1" applyFill="1"/>
    <xf numFmtId="0" fontId="2" fillId="0" borderId="0" xfId="36" applyNumberFormat="1" applyFont="1" applyFill="1" applyBorder="1" applyAlignment="1" applyProtection="1"/>
    <xf numFmtId="2" fontId="1" fillId="0" borderId="28" xfId="36" applyNumberFormat="1" applyFont="1" applyFill="1" applyBorder="1"/>
    <xf numFmtId="2" fontId="1" fillId="0" borderId="29" xfId="36" applyNumberFormat="1" applyFont="1" applyFill="1" applyBorder="1" applyAlignment="1">
      <alignment horizontal="center"/>
    </xf>
    <xf numFmtId="2" fontId="1" fillId="0" borderId="30" xfId="36" applyNumberFormat="1" applyFont="1" applyFill="1" applyBorder="1" applyAlignment="1">
      <alignment horizontal="center"/>
    </xf>
    <xf numFmtId="2" fontId="1" fillId="0" borderId="31" xfId="36" applyNumberFormat="1" applyFont="1" applyFill="1" applyBorder="1" applyAlignment="1">
      <alignment horizontal="center"/>
    </xf>
    <xf numFmtId="167" fontId="1" fillId="0" borderId="32" xfId="36" applyNumberFormat="1" applyFont="1" applyFill="1" applyBorder="1" applyAlignment="1">
      <alignment horizontal="center"/>
    </xf>
    <xf numFmtId="167" fontId="1" fillId="0" borderId="30" xfId="36" applyNumberFormat="1" applyFont="1" applyFill="1" applyBorder="1" applyAlignment="1">
      <alignment horizontal="center"/>
    </xf>
    <xf numFmtId="167" fontId="1" fillId="0" borderId="33" xfId="36" applyNumberFormat="1" applyFont="1" applyFill="1" applyBorder="1" applyAlignment="1">
      <alignment horizontal="center"/>
    </xf>
    <xf numFmtId="167" fontId="1" fillId="0" borderId="29" xfId="36" applyNumberFormat="1" applyFont="1" applyFill="1" applyBorder="1" applyAlignment="1">
      <alignment horizontal="center"/>
    </xf>
    <xf numFmtId="167" fontId="1" fillId="0" borderId="31" xfId="36" applyNumberFormat="1" applyFont="1" applyFill="1" applyBorder="1" applyAlignment="1">
      <alignment horizontal="center"/>
    </xf>
    <xf numFmtId="2" fontId="1" fillId="0" borderId="32" xfId="36" applyNumberFormat="1" applyFont="1" applyFill="1" applyBorder="1" applyAlignment="1">
      <alignment horizontal="center"/>
    </xf>
    <xf numFmtId="2" fontId="1" fillId="0" borderId="34" xfId="36" applyNumberFormat="1" applyFont="1" applyFill="1" applyBorder="1" applyAlignment="1">
      <alignment horizontal="center"/>
    </xf>
    <xf numFmtId="2" fontId="2" fillId="0" borderId="0" xfId="36" applyNumberFormat="1" applyFont="1" applyFill="1" applyBorder="1"/>
    <xf numFmtId="2" fontId="1" fillId="0" borderId="19" xfId="36" applyNumberFormat="1" applyFont="1" applyFill="1" applyBorder="1"/>
    <xf numFmtId="2" fontId="1" fillId="0" borderId="79" xfId="36" applyNumberFormat="1" applyFont="1" applyFill="1" applyBorder="1" applyAlignment="1">
      <alignment horizontal="center"/>
    </xf>
    <xf numFmtId="2" fontId="1" fillId="0" borderId="25" xfId="36" applyNumberFormat="1" applyFont="1" applyFill="1" applyBorder="1" applyAlignment="1">
      <alignment horizontal="center"/>
    </xf>
    <xf numFmtId="2" fontId="1" fillId="0" borderId="22" xfId="36" applyNumberFormat="1" applyFont="1" applyFill="1" applyBorder="1" applyAlignment="1">
      <alignment horizontal="center"/>
    </xf>
    <xf numFmtId="2" fontId="1" fillId="0" borderId="24" xfId="36" applyNumberFormat="1" applyFont="1" applyFill="1" applyBorder="1" applyAlignment="1">
      <alignment horizontal="center"/>
    </xf>
    <xf numFmtId="167" fontId="1" fillId="0" borderId="21" xfId="36" applyNumberFormat="1" applyFont="1" applyFill="1" applyBorder="1" applyAlignment="1">
      <alignment horizontal="center"/>
    </xf>
    <xf numFmtId="167" fontId="1" fillId="0" borderId="22" xfId="36" applyNumberFormat="1" applyFont="1" applyFill="1" applyBorder="1" applyAlignment="1">
      <alignment horizontal="center"/>
    </xf>
    <xf numFmtId="167" fontId="1" fillId="0" borderId="23" xfId="36" applyNumberFormat="1" applyFont="1" applyFill="1" applyBorder="1" applyAlignment="1">
      <alignment horizontal="center"/>
    </xf>
    <xf numFmtId="167" fontId="1" fillId="0" borderId="25" xfId="36" applyNumberFormat="1" applyFont="1" applyFill="1" applyBorder="1" applyAlignment="1">
      <alignment horizontal="center"/>
    </xf>
    <xf numFmtId="167" fontId="1" fillId="0" borderId="24" xfId="36" applyNumberFormat="1" applyFont="1" applyFill="1" applyBorder="1" applyAlignment="1">
      <alignment horizontal="center"/>
    </xf>
    <xf numFmtId="164" fontId="1" fillId="34" borderId="26" xfId="36" applyNumberFormat="1" applyFont="1" applyFill="1" applyBorder="1" applyAlignment="1">
      <alignment horizontal="center"/>
    </xf>
    <xf numFmtId="2" fontId="1" fillId="0" borderId="21" xfId="36" applyNumberFormat="1" applyFont="1" applyFill="1" applyBorder="1" applyAlignment="1">
      <alignment horizontal="center"/>
    </xf>
    <xf numFmtId="2" fontId="1" fillId="34" borderId="22" xfId="36" applyNumberFormat="1" applyFont="1" applyFill="1" applyBorder="1" applyAlignment="1">
      <alignment horizontal="center"/>
    </xf>
    <xf numFmtId="2" fontId="1" fillId="0" borderId="27" xfId="36" applyNumberFormat="1" applyFont="1" applyFill="1" applyBorder="1" applyAlignment="1">
      <alignment horizontal="center"/>
    </xf>
    <xf numFmtId="164" fontId="1" fillId="34" borderId="19" xfId="36" applyNumberFormat="1" applyFont="1" applyFill="1" applyBorder="1" applyAlignment="1">
      <alignment horizontal="center"/>
    </xf>
    <xf numFmtId="164" fontId="2" fillId="34" borderId="21" xfId="42" applyNumberFormat="1" applyFont="1" applyFill="1" applyBorder="1" applyAlignment="1">
      <alignment horizontal="center"/>
    </xf>
    <xf numFmtId="164" fontId="2" fillId="34" borderId="24" xfId="36" applyNumberFormat="1" applyFont="1" applyFill="1" applyBorder="1" applyAlignment="1">
      <alignment horizontal="center" vertical="center" wrapText="1"/>
    </xf>
    <xf numFmtId="168" fontId="2" fillId="0" borderId="10" xfId="42" applyNumberFormat="1" applyFont="1" applyFill="1" applyBorder="1" applyAlignment="1">
      <alignment horizontal="left"/>
    </xf>
    <xf numFmtId="2" fontId="8" fillId="0" borderId="14" xfId="36" applyNumberFormat="1" applyFont="1" applyFill="1" applyBorder="1"/>
    <xf numFmtId="2" fontId="8" fillId="0" borderId="17" xfId="36" applyNumberFormat="1" applyFont="1" applyFill="1" applyBorder="1"/>
    <xf numFmtId="2" fontId="8" fillId="0" borderId="13" xfId="36" applyNumberFormat="1" applyFont="1" applyFill="1" applyBorder="1"/>
    <xf numFmtId="2" fontId="8" fillId="0" borderId="15" xfId="36" applyNumberFormat="1" applyFont="1" applyFill="1" applyBorder="1"/>
    <xf numFmtId="167" fontId="8" fillId="0" borderId="12" xfId="36" applyNumberFormat="1" applyFont="1" applyFill="1" applyBorder="1"/>
    <xf numFmtId="167" fontId="8" fillId="0" borderId="13" xfId="36" applyNumberFormat="1" applyFont="1" applyFill="1" applyBorder="1"/>
    <xf numFmtId="167" fontId="8" fillId="0" borderId="14" xfId="36" applyNumberFormat="1" applyFont="1" applyFill="1" applyBorder="1"/>
    <xf numFmtId="167" fontId="8" fillId="0" borderId="17" xfId="36" applyNumberFormat="1" applyFont="1" applyFill="1" applyBorder="1"/>
    <xf numFmtId="167" fontId="8" fillId="0" borderId="15" xfId="36" applyNumberFormat="1" applyFont="1" applyFill="1" applyBorder="1"/>
    <xf numFmtId="164" fontId="8" fillId="0" borderId="16" xfId="36" applyNumberFormat="1" applyFont="1" applyFill="1" applyBorder="1"/>
    <xf numFmtId="164" fontId="8" fillId="0" borderId="10" xfId="36" applyNumberFormat="1" applyFont="1" applyFill="1" applyBorder="1"/>
    <xf numFmtId="168" fontId="2" fillId="0" borderId="35" xfId="42" applyNumberFormat="1" applyFont="1" applyFill="1" applyBorder="1" applyAlignment="1">
      <alignment horizontal="left"/>
    </xf>
    <xf numFmtId="2" fontId="20" fillId="0" borderId="36" xfId="36" applyNumberFormat="1" applyFont="1" applyFill="1" applyBorder="1"/>
    <xf numFmtId="2" fontId="20" fillId="0" borderId="37" xfId="36" applyNumberFormat="1" applyFont="1" applyFill="1" applyBorder="1"/>
    <xf numFmtId="2" fontId="20" fillId="0" borderId="38" xfId="36" applyNumberFormat="1" applyFont="1" applyFill="1" applyBorder="1"/>
    <xf numFmtId="2" fontId="20" fillId="0" borderId="39" xfId="36" applyNumberFormat="1" applyFont="1" applyFill="1" applyBorder="1"/>
    <xf numFmtId="167" fontId="20" fillId="35" borderId="40" xfId="36" applyNumberFormat="1" applyFont="1" applyFill="1" applyBorder="1"/>
    <xf numFmtId="167" fontId="20" fillId="35" borderId="38" xfId="36" applyNumberFormat="1" applyFont="1" applyFill="1" applyBorder="1"/>
    <xf numFmtId="167" fontId="20" fillId="35" borderId="36" xfId="36" applyNumberFormat="1" applyFont="1" applyFill="1" applyBorder="1"/>
    <xf numFmtId="167" fontId="20" fillId="35" borderId="37" xfId="36" applyNumberFormat="1" applyFont="1" applyFill="1" applyBorder="1"/>
    <xf numFmtId="167" fontId="20" fillId="35" borderId="39" xfId="36" applyNumberFormat="1" applyFont="1" applyFill="1" applyBorder="1"/>
    <xf numFmtId="164" fontId="20" fillId="0" borderId="41" xfId="36" applyNumberFormat="1" applyFont="1" applyFill="1" applyBorder="1"/>
    <xf numFmtId="164" fontId="20" fillId="0" borderId="35" xfId="36" applyNumberFormat="1" applyFont="1" applyFill="1" applyBorder="1"/>
    <xf numFmtId="164" fontId="20" fillId="0" borderId="42" xfId="36" applyNumberFormat="1" applyFont="1" applyFill="1" applyBorder="1"/>
    <xf numFmtId="168" fontId="2" fillId="0" borderId="0" xfId="42" applyNumberFormat="1" applyFont="1" applyFill="1" applyBorder="1" applyAlignment="1">
      <alignment horizontal="left"/>
    </xf>
    <xf numFmtId="2" fontId="8" fillId="0" borderId="0" xfId="36" applyNumberFormat="1" applyFont="1" applyFill="1" applyBorder="1"/>
    <xf numFmtId="2" fontId="8" fillId="35" borderId="0" xfId="36" applyNumberFormat="1" applyFont="1" applyFill="1" applyBorder="1"/>
    <xf numFmtId="164" fontId="8" fillId="0" borderId="0" xfId="36" applyNumberFormat="1" applyFont="1" applyFill="1" applyBorder="1"/>
    <xf numFmtId="167" fontId="2" fillId="0" borderId="0" xfId="42" applyNumberFormat="1" applyFont="1" applyFill="1" applyBorder="1" applyAlignment="1">
      <alignment horizontal="center"/>
    </xf>
    <xf numFmtId="167" fontId="24" fillId="0" borderId="0" xfId="36" applyNumberFormat="1" applyFont="1" applyFill="1" applyBorder="1" applyAlignment="1"/>
    <xf numFmtId="164" fontId="2" fillId="0" borderId="0" xfId="42" applyNumberFormat="1" applyFont="1" applyFill="1" applyBorder="1" applyAlignment="1">
      <alignment horizontal="center"/>
    </xf>
    <xf numFmtId="2" fontId="8" fillId="0" borderId="0" xfId="36" applyNumberFormat="1" applyFont="1" applyFill="1" applyBorder="1" applyAlignment="1"/>
    <xf numFmtId="169" fontId="2" fillId="0" borderId="0" xfId="42" applyNumberFormat="1" applyFont="1" applyFill="1" applyBorder="1" applyAlignment="1">
      <alignment horizontal="center"/>
    </xf>
    <xf numFmtId="2" fontId="2" fillId="0" borderId="0" xfId="36" applyNumberFormat="1" applyFont="1" applyFill="1" applyBorder="1" applyAlignment="1">
      <alignment horizontal="center" vertical="center" wrapText="1"/>
    </xf>
    <xf numFmtId="164" fontId="24" fillId="0" borderId="0" xfId="36" applyNumberFormat="1" applyFont="1" applyFill="1" applyBorder="1" applyAlignment="1"/>
    <xf numFmtId="0" fontId="2" fillId="0" borderId="0" xfId="36" applyFont="1" applyFill="1" applyBorder="1" applyAlignment="1">
      <alignment horizontal="center"/>
    </xf>
    <xf numFmtId="0" fontId="3" fillId="0" borderId="0" xfId="0" applyFont="1" applyFill="1"/>
    <xf numFmtId="0" fontId="2" fillId="0" borderId="0" xfId="36" applyFont="1" applyFill="1" applyBorder="1" applyAlignment="1">
      <alignment horizontal="center" vertical="center" wrapText="1"/>
    </xf>
    <xf numFmtId="49" fontId="8" fillId="0" borderId="0" xfId="36" applyNumberFormat="1" applyFont="1" applyFill="1" applyBorder="1" applyAlignment="1">
      <alignment horizontal="left"/>
    </xf>
    <xf numFmtId="164" fontId="8" fillId="0" borderId="0" xfId="36" applyNumberFormat="1" applyFont="1" applyFill="1" applyBorder="1" applyAlignment="1">
      <alignment horizontal="center"/>
    </xf>
    <xf numFmtId="164" fontId="8" fillId="0" borderId="0" xfId="37" applyNumberFormat="1" applyFont="1" applyFill="1" applyBorder="1" applyAlignment="1">
      <alignment horizontal="center"/>
    </xf>
    <xf numFmtId="2" fontId="2" fillId="0" borderId="0" xfId="37" applyNumberFormat="1" applyFont="1" applyFill="1" applyBorder="1" applyAlignment="1">
      <alignment horizontal="center"/>
    </xf>
    <xf numFmtId="2" fontId="26" fillId="0" borderId="0" xfId="37" applyNumberFormat="1" applyFont="1" applyFill="1" applyBorder="1" applyAlignment="1">
      <alignment vertical="center"/>
    </xf>
    <xf numFmtId="2" fontId="26" fillId="0" borderId="0" xfId="36" applyNumberFormat="1" applyFont="1" applyFill="1" applyBorder="1" applyAlignment="1">
      <alignment vertical="center"/>
    </xf>
    <xf numFmtId="0" fontId="2" fillId="0" borderId="0" xfId="36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170" fontId="12" fillId="0" borderId="0" xfId="42" applyNumberFormat="1" applyFont="1" applyFill="1" applyBorder="1" applyAlignment="1">
      <alignment horizontal="left"/>
    </xf>
    <xf numFmtId="2" fontId="12" fillId="0" borderId="0" xfId="36" applyNumberFormat="1" applyFont="1" applyFill="1" applyBorder="1" applyAlignment="1">
      <alignment horizontal="left"/>
    </xf>
    <xf numFmtId="2" fontId="12" fillId="0" borderId="0" xfId="36" applyNumberFormat="1" applyFont="1" applyFill="1" applyBorder="1" applyAlignment="1">
      <alignment horizontal="right"/>
    </xf>
    <xf numFmtId="0" fontId="12" fillId="0" borderId="0" xfId="36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27" fillId="0" borderId="0" xfId="0" applyFont="1"/>
    <xf numFmtId="2" fontId="13" fillId="0" borderId="0" xfId="36" applyNumberFormat="1" applyFont="1" applyFill="1" applyBorder="1" applyAlignment="1">
      <alignment horizontal="left"/>
    </xf>
    <xf numFmtId="2" fontId="29" fillId="0" borderId="0" xfId="36" applyNumberFormat="1" applyFont="1" applyFill="1" applyBorder="1" applyAlignment="1">
      <alignment horizontal="left" vertical="center"/>
    </xf>
    <xf numFmtId="0" fontId="12" fillId="0" borderId="0" xfId="37" applyFont="1" applyFill="1" applyBorder="1" applyAlignment="1">
      <alignment horizontal="left"/>
    </xf>
    <xf numFmtId="2" fontId="30" fillId="0" borderId="0" xfId="36" applyNumberFormat="1" applyFont="1" applyFill="1" applyBorder="1" applyAlignment="1">
      <alignment horizontal="left" vertical="center"/>
    </xf>
    <xf numFmtId="0" fontId="12" fillId="0" borderId="0" xfId="36" applyFont="1" applyFill="1" applyBorder="1" applyAlignment="1">
      <alignment horizontal="center"/>
    </xf>
    <xf numFmtId="2" fontId="31" fillId="0" borderId="0" xfId="36" applyNumberFormat="1" applyFont="1" applyFill="1" applyBorder="1" applyAlignment="1">
      <alignment horizontal="left"/>
    </xf>
    <xf numFmtId="2" fontId="12" fillId="0" borderId="0" xfId="37" applyNumberFormat="1" applyFont="1" applyFill="1" applyBorder="1" applyAlignment="1"/>
    <xf numFmtId="0" fontId="12" fillId="0" borderId="0" xfId="36" applyFont="1" applyFill="1" applyAlignment="1">
      <alignment horizontal="left"/>
    </xf>
    <xf numFmtId="0" fontId="32" fillId="0" borderId="0" xfId="0" applyFont="1" applyAlignment="1">
      <alignment horizontal="right"/>
    </xf>
    <xf numFmtId="2" fontId="32" fillId="0" borderId="0" xfId="0" applyNumberFormat="1" applyFont="1" applyAlignment="1"/>
    <xf numFmtId="0" fontId="27" fillId="0" borderId="0" xfId="0" applyFont="1" applyAlignment="1">
      <alignment horizontal="center"/>
    </xf>
    <xf numFmtId="0" fontId="27" fillId="0" borderId="0" xfId="0" applyFont="1" applyBorder="1"/>
    <xf numFmtId="0" fontId="32" fillId="0" borderId="0" xfId="0" applyFont="1" applyBorder="1"/>
    <xf numFmtId="164" fontId="27" fillId="0" borderId="0" xfId="0" applyNumberFormat="1" applyFont="1"/>
    <xf numFmtId="2" fontId="30" fillId="0" borderId="0" xfId="37" applyNumberFormat="1" applyFont="1" applyFill="1" applyBorder="1" applyAlignment="1">
      <alignment horizontal="left" vertical="center"/>
    </xf>
    <xf numFmtId="0" fontId="27" fillId="0" borderId="0" xfId="0" applyFont="1" applyFill="1" applyAlignment="1">
      <alignment horizontal="left"/>
    </xf>
    <xf numFmtId="2" fontId="27" fillId="0" borderId="0" xfId="0" applyNumberFormat="1" applyFont="1" applyFill="1" applyAlignment="1">
      <alignment horizontal="left"/>
    </xf>
    <xf numFmtId="0" fontId="12" fillId="0" borderId="0" xfId="37" applyFont="1" applyFill="1" applyAlignment="1">
      <alignment horizontal="left"/>
    </xf>
    <xf numFmtId="2" fontId="11" fillId="0" borderId="0" xfId="0" applyNumberFormat="1" applyFont="1" applyFill="1" applyAlignment="1">
      <alignment horizontal="left"/>
    </xf>
    <xf numFmtId="0" fontId="12" fillId="0" borderId="0" xfId="36" applyNumberFormat="1" applyFont="1" applyFill="1" applyBorder="1" applyAlignment="1" applyProtection="1">
      <alignment horizontal="left"/>
    </xf>
    <xf numFmtId="0" fontId="12" fillId="0" borderId="0" xfId="37" applyNumberFormat="1" applyFont="1" applyFill="1" applyBorder="1" applyAlignment="1" applyProtection="1">
      <alignment horizontal="left"/>
    </xf>
    <xf numFmtId="0" fontId="33" fillId="0" borderId="0" xfId="0" applyFont="1"/>
    <xf numFmtId="0" fontId="33" fillId="0" borderId="0" xfId="0" applyFont="1" applyBorder="1"/>
    <xf numFmtId="0" fontId="33" fillId="0" borderId="0" xfId="0" applyFont="1" applyBorder="1" applyAlignment="1">
      <alignment horizontal="center"/>
    </xf>
    <xf numFmtId="164" fontId="33" fillId="0" borderId="0" xfId="0" applyNumberFormat="1" applyFont="1"/>
    <xf numFmtId="0" fontId="22" fillId="0" borderId="0" xfId="0" applyFont="1" applyAlignment="1">
      <alignment horizontal="center"/>
    </xf>
    <xf numFmtId="0" fontId="27" fillId="0" borderId="0" xfId="0" applyFont="1" applyAlignment="1">
      <alignment vertical="center" wrapText="1"/>
    </xf>
    <xf numFmtId="0" fontId="34" fillId="0" borderId="0" xfId="0" applyFont="1" applyFill="1" applyAlignment="1">
      <alignment horizontal="center"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left" vertical="center"/>
    </xf>
    <xf numFmtId="169" fontId="36" fillId="0" borderId="0" xfId="0" applyNumberFormat="1" applyFont="1"/>
    <xf numFmtId="0" fontId="23" fillId="0" borderId="0" xfId="0" applyFont="1" applyAlignment="1">
      <alignment vertical="center" wrapText="1"/>
    </xf>
    <xf numFmtId="0" fontId="36" fillId="0" borderId="0" xfId="0" applyFont="1"/>
    <xf numFmtId="0" fontId="36" fillId="0" borderId="0" xfId="0" applyFont="1" applyAlignment="1">
      <alignment vertical="center" wrapText="1"/>
    </xf>
    <xf numFmtId="0" fontId="35" fillId="0" borderId="0" xfId="0" applyFont="1"/>
    <xf numFmtId="164" fontId="35" fillId="0" borderId="0" xfId="0" applyNumberFormat="1" applyFont="1" applyAlignment="1">
      <alignment vertical="center" wrapText="1"/>
    </xf>
    <xf numFmtId="169" fontId="35" fillId="0" borderId="0" xfId="0" applyNumberFormat="1" applyFont="1"/>
    <xf numFmtId="0" fontId="0" fillId="0" borderId="0" xfId="0" applyFont="1" applyAlignment="1">
      <alignment vertical="center" wrapText="1"/>
    </xf>
    <xf numFmtId="0" fontId="22" fillId="0" borderId="0" xfId="0" applyFont="1" applyAlignment="1">
      <alignment horizontal="right"/>
    </xf>
    <xf numFmtId="0" fontId="38" fillId="0" borderId="0" xfId="0" applyFont="1" applyFill="1"/>
    <xf numFmtId="14" fontId="22" fillId="0" borderId="7" xfId="0" applyNumberFormat="1" applyFont="1" applyBorder="1" applyAlignment="1"/>
    <xf numFmtId="0" fontId="35" fillId="0" borderId="7" xfId="0" applyFont="1" applyBorder="1"/>
    <xf numFmtId="14" fontId="22" fillId="0" borderId="0" xfId="0" applyNumberFormat="1" applyFont="1" applyAlignment="1"/>
    <xf numFmtId="2" fontId="22" fillId="0" borderId="0" xfId="0" applyNumberFormat="1" applyFont="1" applyAlignment="1">
      <alignment horizontal="right"/>
    </xf>
    <xf numFmtId="2" fontId="35" fillId="0" borderId="0" xfId="0" applyNumberFormat="1" applyFont="1" applyAlignment="1">
      <alignment horizontal="right"/>
    </xf>
    <xf numFmtId="164" fontId="38" fillId="0" borderId="0" xfId="0" applyNumberFormat="1" applyFont="1" applyFill="1" applyAlignment="1">
      <alignment horizontal="left"/>
    </xf>
    <xf numFmtId="0" fontId="35" fillId="0" borderId="0" xfId="0" applyFont="1" applyBorder="1"/>
    <xf numFmtId="0" fontId="39" fillId="0" borderId="0" xfId="0" applyFont="1" applyBorder="1"/>
    <xf numFmtId="2" fontId="35" fillId="0" borderId="0" xfId="0" applyNumberFormat="1" applyFont="1" applyBorder="1" applyAlignment="1"/>
    <xf numFmtId="0" fontId="35" fillId="0" borderId="0" xfId="0" applyFont="1" applyBorder="1" applyAlignment="1"/>
    <xf numFmtId="164" fontId="38" fillId="0" borderId="0" xfId="0" applyNumberFormat="1" applyFont="1" applyFill="1"/>
    <xf numFmtId="0" fontId="35" fillId="0" borderId="80" xfId="0" applyFont="1" applyBorder="1"/>
    <xf numFmtId="2" fontId="8" fillId="0" borderId="0" xfId="0" applyNumberFormat="1" applyFont="1" applyFill="1"/>
    <xf numFmtId="2" fontId="1" fillId="0" borderId="6" xfId="36" applyNumberFormat="1" applyFont="1" applyFill="1" applyBorder="1"/>
    <xf numFmtId="2" fontId="1" fillId="0" borderId="43" xfId="36" applyNumberFormat="1" applyFont="1" applyFill="1" applyBorder="1" applyAlignment="1">
      <alignment horizontal="center"/>
    </xf>
    <xf numFmtId="2" fontId="1" fillId="0" borderId="44" xfId="36" applyNumberFormat="1" applyFont="1" applyFill="1" applyBorder="1" applyAlignment="1">
      <alignment horizontal="center"/>
    </xf>
    <xf numFmtId="2" fontId="1" fillId="0" borderId="45" xfId="36" applyNumberFormat="1" applyFont="1" applyFill="1" applyBorder="1" applyAlignment="1">
      <alignment horizontal="center"/>
    </xf>
    <xf numFmtId="167" fontId="1" fillId="0" borderId="46" xfId="36" applyNumberFormat="1" applyFont="1" applyFill="1" applyBorder="1" applyAlignment="1">
      <alignment horizontal="center"/>
    </xf>
    <xf numFmtId="167" fontId="1" fillId="0" borderId="44" xfId="36" applyNumberFormat="1" applyFont="1" applyFill="1" applyBorder="1" applyAlignment="1">
      <alignment horizontal="center"/>
    </xf>
    <xf numFmtId="167" fontId="1" fillId="0" borderId="47" xfId="36" applyNumberFormat="1" applyFont="1" applyFill="1" applyBorder="1" applyAlignment="1">
      <alignment horizontal="center"/>
    </xf>
    <xf numFmtId="167" fontId="1" fillId="0" borderId="43" xfId="36" applyNumberFormat="1" applyFont="1" applyFill="1" applyBorder="1" applyAlignment="1">
      <alignment horizontal="center"/>
    </xf>
    <xf numFmtId="167" fontId="1" fillId="0" borderId="45" xfId="36" applyNumberFormat="1" applyFont="1" applyFill="1" applyBorder="1" applyAlignment="1">
      <alignment horizontal="center"/>
    </xf>
    <xf numFmtId="164" fontId="1" fillId="34" borderId="48" xfId="36" applyNumberFormat="1" applyFont="1" applyFill="1" applyBorder="1" applyAlignment="1">
      <alignment horizontal="center"/>
    </xf>
    <xf numFmtId="2" fontId="1" fillId="0" borderId="46" xfId="36" applyNumberFormat="1" applyFont="1" applyFill="1" applyBorder="1" applyAlignment="1">
      <alignment horizontal="center"/>
    </xf>
    <xf numFmtId="2" fontId="1" fillId="34" borderId="44" xfId="36" applyNumberFormat="1" applyFont="1" applyFill="1" applyBorder="1" applyAlignment="1">
      <alignment horizontal="center"/>
    </xf>
    <xf numFmtId="2" fontId="1" fillId="0" borderId="49" xfId="36" applyNumberFormat="1" applyFont="1" applyFill="1" applyBorder="1" applyAlignment="1">
      <alignment horizontal="center"/>
    </xf>
    <xf numFmtId="164" fontId="1" fillId="34" borderId="6" xfId="36" applyNumberFormat="1" applyFont="1" applyFill="1" applyBorder="1" applyAlignment="1">
      <alignment horizontal="center"/>
    </xf>
    <xf numFmtId="164" fontId="2" fillId="34" borderId="46" xfId="42" applyNumberFormat="1" applyFont="1" applyFill="1" applyBorder="1" applyAlignment="1">
      <alignment horizontal="center"/>
    </xf>
    <xf numFmtId="164" fontId="2" fillId="34" borderId="45" xfId="36" applyNumberFormat="1" applyFont="1" applyFill="1" applyBorder="1" applyAlignment="1">
      <alignment horizontal="center" vertical="center" wrapText="1"/>
    </xf>
    <xf numFmtId="167" fontId="1" fillId="0" borderId="50" xfId="36" applyNumberFormat="1" applyFont="1" applyFill="1" applyBorder="1" applyAlignment="1">
      <alignment horizontal="center"/>
    </xf>
    <xf numFmtId="2" fontId="1" fillId="0" borderId="51" xfId="36" applyNumberFormat="1" applyFont="1" applyFill="1" applyBorder="1" applyAlignment="1">
      <alignment horizontal="center"/>
    </xf>
    <xf numFmtId="164" fontId="2" fillId="34" borderId="50" xfId="36" applyNumberFormat="1" applyFont="1" applyFill="1" applyBorder="1" applyAlignment="1">
      <alignment horizontal="center" vertical="center" wrapText="1"/>
    </xf>
    <xf numFmtId="164" fontId="2" fillId="34" borderId="51" xfId="42" applyNumberFormat="1" applyFont="1" applyFill="1" applyBorder="1" applyAlignment="1">
      <alignment horizontal="center"/>
    </xf>
    <xf numFmtId="164" fontId="1" fillId="34" borderId="52" xfId="36" applyNumberFormat="1" applyFont="1" applyFill="1" applyBorder="1" applyAlignment="1">
      <alignment horizontal="center"/>
    </xf>
    <xf numFmtId="2" fontId="1" fillId="0" borderId="52" xfId="36" applyNumberFormat="1" applyFont="1" applyFill="1" applyBorder="1"/>
    <xf numFmtId="2" fontId="1" fillId="0" borderId="50" xfId="36" applyNumberFormat="1" applyFont="1" applyFill="1" applyBorder="1" applyAlignment="1">
      <alignment horizontal="center"/>
    </xf>
    <xf numFmtId="164" fontId="1" fillId="34" borderId="53" xfId="36" applyNumberFormat="1" applyFont="1" applyFill="1" applyBorder="1" applyAlignment="1">
      <alignment horizontal="center"/>
    </xf>
    <xf numFmtId="1" fontId="1" fillId="0" borderId="81" xfId="36" applyNumberFormat="1" applyFont="1" applyFill="1" applyBorder="1" applyAlignment="1">
      <alignment horizontal="center"/>
    </xf>
    <xf numFmtId="2" fontId="1" fillId="0" borderId="82" xfId="36" applyNumberFormat="1" applyFont="1" applyFill="1" applyBorder="1" applyAlignment="1">
      <alignment horizontal="center"/>
    </xf>
    <xf numFmtId="2" fontId="1" fillId="34" borderId="54" xfId="36" applyNumberFormat="1" applyFont="1" applyFill="1" applyBorder="1" applyAlignment="1">
      <alignment horizontal="center"/>
    </xf>
    <xf numFmtId="2" fontId="1" fillId="0" borderId="55" xfId="36" applyNumberFormat="1" applyFont="1" applyFill="1" applyBorder="1" applyAlignment="1">
      <alignment horizontal="center"/>
    </xf>
    <xf numFmtId="2" fontId="1" fillId="0" borderId="54" xfId="36" applyNumberFormat="1" applyFont="1" applyFill="1" applyBorder="1" applyAlignment="1">
      <alignment horizontal="center"/>
    </xf>
    <xf numFmtId="2" fontId="1" fillId="0" borderId="56" xfId="36" applyNumberFormat="1" applyFont="1" applyFill="1" applyBorder="1" applyAlignment="1">
      <alignment horizontal="center"/>
    </xf>
    <xf numFmtId="1" fontId="1" fillId="0" borderId="83" xfId="36" applyNumberFormat="1" applyFont="1" applyFill="1" applyBorder="1" applyAlignment="1">
      <alignment horizontal="center"/>
    </xf>
    <xf numFmtId="0" fontId="65" fillId="0" borderId="0" xfId="41" applyFont="1" applyFill="1"/>
    <xf numFmtId="0" fontId="66" fillId="0" borderId="0" xfId="39" applyFont="1" applyFill="1" applyAlignment="1">
      <alignment horizontal="center"/>
    </xf>
    <xf numFmtId="1" fontId="1" fillId="0" borderId="84" xfId="36" applyNumberFormat="1" applyFont="1" applyFill="1" applyBorder="1" applyAlignment="1">
      <alignment horizontal="center"/>
    </xf>
    <xf numFmtId="1" fontId="1" fillId="0" borderId="85" xfId="36" applyNumberFormat="1" applyFont="1" applyFill="1" applyBorder="1" applyAlignment="1">
      <alignment horizontal="center"/>
    </xf>
    <xf numFmtId="167" fontId="1" fillId="0" borderId="55" xfId="36" applyNumberFormat="1" applyFont="1" applyFill="1" applyBorder="1" applyAlignment="1">
      <alignment horizontal="center"/>
    </xf>
    <xf numFmtId="167" fontId="1" fillId="0" borderId="57" xfId="36" applyNumberFormat="1" applyFont="1" applyFill="1" applyBorder="1" applyAlignment="1">
      <alignment horizontal="center"/>
    </xf>
    <xf numFmtId="167" fontId="1" fillId="0" borderId="54" xfId="36" applyNumberFormat="1" applyFont="1" applyFill="1" applyBorder="1" applyAlignment="1">
      <alignment horizontal="center"/>
    </xf>
    <xf numFmtId="167" fontId="1" fillId="0" borderId="51" xfId="36" applyNumberFormat="1" applyFont="1" applyFill="1" applyBorder="1" applyAlignment="1">
      <alignment horizontal="center"/>
    </xf>
    <xf numFmtId="2" fontId="2" fillId="34" borderId="0" xfId="42" applyNumberFormat="1" applyFont="1" applyFill="1" applyBorder="1" applyAlignment="1">
      <alignment horizontal="center"/>
    </xf>
    <xf numFmtId="0" fontId="67" fillId="0" borderId="0" xfId="39" applyFont="1" applyFill="1" applyAlignment="1">
      <alignment horizontal="center"/>
    </xf>
    <xf numFmtId="1" fontId="20" fillId="0" borderId="40" xfId="36" applyNumberFormat="1" applyFont="1" applyFill="1" applyBorder="1" applyAlignment="1">
      <alignment horizontal="center"/>
    </xf>
    <xf numFmtId="1" fontId="8" fillId="0" borderId="12" xfId="36" applyNumberFormat="1" applyFont="1" applyFill="1" applyBorder="1" applyAlignment="1">
      <alignment horizontal="center"/>
    </xf>
    <xf numFmtId="0" fontId="2" fillId="0" borderId="0" xfId="41" applyNumberFormat="1" applyFont="1" applyFill="1" applyBorder="1" applyAlignment="1" applyProtection="1"/>
    <xf numFmtId="2" fontId="1" fillId="0" borderId="86" xfId="36" applyNumberFormat="1" applyFont="1" applyFill="1" applyBorder="1" applyAlignment="1">
      <alignment horizontal="center"/>
    </xf>
    <xf numFmtId="164" fontId="1" fillId="34" borderId="58" xfId="36" applyNumberFormat="1" applyFont="1" applyFill="1" applyBorder="1" applyAlignment="1">
      <alignment horizontal="center"/>
    </xf>
    <xf numFmtId="2" fontId="1" fillId="34" borderId="30" xfId="36" applyNumberFormat="1" applyFont="1" applyFill="1" applyBorder="1" applyAlignment="1">
      <alignment horizontal="center"/>
    </xf>
    <xf numFmtId="164" fontId="1" fillId="34" borderId="28" xfId="36" applyNumberFormat="1" applyFont="1" applyFill="1" applyBorder="1" applyAlignment="1">
      <alignment horizontal="center"/>
    </xf>
    <xf numFmtId="164" fontId="2" fillId="34" borderId="32" xfId="42" applyNumberFormat="1" applyFont="1" applyFill="1" applyBorder="1" applyAlignment="1">
      <alignment horizontal="center"/>
    </xf>
    <xf numFmtId="164" fontId="2" fillId="34" borderId="31" xfId="36" applyNumberFormat="1" applyFont="1" applyFill="1" applyBorder="1" applyAlignment="1">
      <alignment horizontal="center" vertical="center" wrapText="1"/>
    </xf>
    <xf numFmtId="2" fontId="68" fillId="0" borderId="0" xfId="42" applyNumberFormat="1" applyFont="1" applyFill="1" applyBorder="1">
      <alignment horizontal="center"/>
    </xf>
    <xf numFmtId="2" fontId="65" fillId="0" borderId="0" xfId="42" applyNumberFormat="1" applyFont="1" applyFill="1" applyBorder="1" applyAlignment="1">
      <alignment horizontal="center"/>
    </xf>
    <xf numFmtId="0" fontId="69" fillId="0" borderId="0" xfId="39" applyFont="1" applyFill="1" applyAlignment="1">
      <alignment horizontal="left"/>
    </xf>
    <xf numFmtId="0" fontId="16" fillId="0" borderId="0" xfId="36" applyFont="1" applyFill="1"/>
    <xf numFmtId="0" fontId="2" fillId="0" borderId="0" xfId="36" applyFont="1" applyFill="1" applyBorder="1" applyAlignment="1"/>
    <xf numFmtId="0" fontId="5" fillId="0" borderId="0" xfId="42" applyFont="1" applyFill="1" applyBorder="1" applyAlignment="1">
      <alignment horizontal="center" vertical="center" wrapText="1"/>
    </xf>
    <xf numFmtId="2" fontId="7" fillId="0" borderId="0" xfId="36" applyNumberFormat="1" applyFont="1" applyFill="1" applyBorder="1" applyAlignment="1">
      <alignment horizontal="center"/>
    </xf>
    <xf numFmtId="1" fontId="7" fillId="0" borderId="0" xfId="36" applyNumberFormat="1" applyFont="1" applyFill="1" applyBorder="1" applyAlignment="1">
      <alignment horizontal="center"/>
    </xf>
    <xf numFmtId="0" fontId="7" fillId="0" borderId="0" xfId="36" applyFont="1" applyFill="1" applyBorder="1"/>
    <xf numFmtId="0" fontId="7" fillId="0" borderId="0" xfId="36" applyFont="1" applyFill="1"/>
    <xf numFmtId="2" fontId="25" fillId="0" borderId="0" xfId="36" applyNumberFormat="1" applyFont="1" applyFill="1" applyBorder="1" applyAlignment="1">
      <alignment vertical="center"/>
    </xf>
    <xf numFmtId="0" fontId="7" fillId="0" borderId="0" xfId="36" applyFont="1" applyFill="1" applyBorder="1" applyAlignment="1">
      <alignment horizontal="center" vertical="center"/>
    </xf>
    <xf numFmtId="164" fontId="8" fillId="0" borderId="59" xfId="36" applyNumberFormat="1" applyFont="1" applyFill="1" applyBorder="1"/>
    <xf numFmtId="164" fontId="8" fillId="0" borderId="48" xfId="36" applyNumberFormat="1" applyFont="1" applyFill="1" applyBorder="1"/>
    <xf numFmtId="164" fontId="1" fillId="34" borderId="41" xfId="36" applyNumberFormat="1" applyFont="1" applyFill="1" applyBorder="1" applyAlignment="1">
      <alignment horizontal="center"/>
    </xf>
    <xf numFmtId="2" fontId="1" fillId="0" borderId="38" xfId="36" applyNumberFormat="1" applyFont="1" applyFill="1" applyBorder="1" applyAlignment="1">
      <alignment horizontal="center"/>
    </xf>
    <xf numFmtId="2" fontId="1" fillId="0" borderId="40" xfId="36" applyNumberFormat="1" applyFont="1" applyFill="1" applyBorder="1" applyAlignment="1">
      <alignment horizontal="center"/>
    </xf>
    <xf numFmtId="2" fontId="1" fillId="0" borderId="79" xfId="36" applyNumberFormat="1" applyFont="1" applyFill="1" applyBorder="1" applyAlignment="1">
      <alignment horizontal="center"/>
    </xf>
    <xf numFmtId="2" fontId="1" fillId="0" borderId="83" xfId="36" applyNumberFormat="1" applyFont="1" applyFill="1" applyBorder="1"/>
    <xf numFmtId="2" fontId="1" fillId="0" borderId="86" xfId="36" applyNumberFormat="1" applyFont="1" applyFill="1" applyBorder="1" applyAlignment="1">
      <alignment horizontal="center"/>
    </xf>
    <xf numFmtId="2" fontId="1" fillId="0" borderId="85" xfId="36" applyNumberFormat="1" applyFont="1" applyFill="1" applyBorder="1"/>
    <xf numFmtId="164" fontId="1" fillId="34" borderId="16" xfId="36" applyNumberFormat="1" applyFont="1" applyFill="1" applyBorder="1" applyAlignment="1">
      <alignment horizontal="center"/>
    </xf>
    <xf numFmtId="164" fontId="2" fillId="34" borderId="15" xfId="36" applyNumberFormat="1" applyFont="1" applyFill="1" applyBorder="1" applyAlignment="1">
      <alignment horizontal="center" vertical="center" wrapText="1"/>
    </xf>
    <xf numFmtId="164" fontId="2" fillId="34" borderId="12" xfId="42" applyNumberFormat="1" applyFont="1" applyFill="1" applyBorder="1" applyAlignment="1">
      <alignment horizontal="center"/>
    </xf>
    <xf numFmtId="164" fontId="1" fillId="34" borderId="10" xfId="36" applyNumberFormat="1" applyFont="1" applyFill="1" applyBorder="1" applyAlignment="1">
      <alignment horizontal="center"/>
    </xf>
    <xf numFmtId="167" fontId="1" fillId="0" borderId="15" xfId="36" applyNumberFormat="1" applyFont="1" applyFill="1" applyBorder="1" applyAlignment="1">
      <alignment horizontal="center"/>
    </xf>
    <xf numFmtId="167" fontId="1" fillId="0" borderId="17" xfId="36" applyNumberFormat="1" applyFont="1" applyFill="1" applyBorder="1" applyAlignment="1">
      <alignment horizontal="center"/>
    </xf>
    <xf numFmtId="2" fontId="1" fillId="0" borderId="18" xfId="36" applyNumberFormat="1" applyFont="1" applyFill="1" applyBorder="1" applyAlignment="1">
      <alignment horizontal="center"/>
    </xf>
    <xf numFmtId="2" fontId="1" fillId="0" borderId="13" xfId="36" applyNumberFormat="1" applyFont="1" applyFill="1" applyBorder="1" applyAlignment="1">
      <alignment horizontal="center"/>
    </xf>
    <xf numFmtId="2" fontId="1" fillId="0" borderId="12" xfId="36" applyNumberFormat="1" applyFont="1" applyFill="1" applyBorder="1" applyAlignment="1">
      <alignment horizontal="center"/>
    </xf>
    <xf numFmtId="2" fontId="1" fillId="0" borderId="15" xfId="36" applyNumberFormat="1" applyFont="1" applyFill="1" applyBorder="1" applyAlignment="1">
      <alignment horizontal="center"/>
    </xf>
    <xf numFmtId="2" fontId="1" fillId="0" borderId="17" xfId="36" applyNumberFormat="1" applyFont="1" applyFill="1" applyBorder="1" applyAlignment="1">
      <alignment horizontal="center"/>
    </xf>
    <xf numFmtId="167" fontId="1" fillId="0" borderId="14" xfId="36" applyNumberFormat="1" applyFont="1" applyFill="1" applyBorder="1" applyAlignment="1">
      <alignment horizontal="center"/>
    </xf>
    <xf numFmtId="167" fontId="1" fillId="0" borderId="13" xfId="36" applyNumberFormat="1" applyFont="1" applyFill="1" applyBorder="1" applyAlignment="1">
      <alignment horizontal="center"/>
    </xf>
    <xf numFmtId="167" fontId="1" fillId="0" borderId="12" xfId="36" applyNumberFormat="1" applyFont="1" applyFill="1" applyBorder="1" applyAlignment="1">
      <alignment horizontal="center"/>
    </xf>
    <xf numFmtId="2" fontId="1" fillId="0" borderId="87" xfId="36" applyNumberFormat="1" applyFont="1" applyFill="1" applyBorder="1" applyAlignment="1">
      <alignment horizontal="center"/>
    </xf>
    <xf numFmtId="2" fontId="1" fillId="0" borderId="10" xfId="36" applyNumberFormat="1" applyFont="1" applyFill="1" applyBorder="1"/>
    <xf numFmtId="0" fontId="2" fillId="0" borderId="4" xfId="36" applyFont="1" applyFill="1" applyBorder="1"/>
    <xf numFmtId="0" fontId="42" fillId="36" borderId="0" xfId="40" applyNumberFormat="1" applyFont="1" applyFill="1" applyBorder="1" applyAlignment="1" applyProtection="1">
      <alignment horizontal="center"/>
    </xf>
    <xf numFmtId="0" fontId="43" fillId="0" borderId="0" xfId="39" applyFont="1" applyFill="1" applyAlignment="1">
      <alignment horizontal="center"/>
    </xf>
    <xf numFmtId="0" fontId="44" fillId="0" borderId="0" xfId="39" applyFont="1" applyFill="1" applyAlignment="1">
      <alignment horizontal="center"/>
    </xf>
    <xf numFmtId="0" fontId="45" fillId="0" borderId="0" xfId="39" applyFont="1" applyFill="1" applyAlignment="1">
      <alignment horizontal="left"/>
    </xf>
    <xf numFmtId="2" fontId="46" fillId="0" borderId="0" xfId="40" applyNumberFormat="1" applyFont="1" applyFill="1" applyBorder="1" applyAlignment="1" applyProtection="1">
      <alignment horizontal="center"/>
    </xf>
    <xf numFmtId="164" fontId="41" fillId="0" borderId="0" xfId="41" applyNumberFormat="1" applyFont="1" applyFill="1" applyAlignment="1">
      <alignment horizontal="center"/>
    </xf>
    <xf numFmtId="2" fontId="41" fillId="0" borderId="0" xfId="41" applyNumberFormat="1" applyFont="1" applyFill="1" applyAlignment="1">
      <alignment horizontal="center"/>
    </xf>
    <xf numFmtId="167" fontId="47" fillId="0" borderId="0" xfId="41" applyNumberFormat="1" applyFont="1" applyFill="1" applyAlignment="1">
      <alignment horizontal="center"/>
    </xf>
    <xf numFmtId="1" fontId="1" fillId="0" borderId="88" xfId="36" applyNumberFormat="1" applyFont="1" applyFill="1" applyBorder="1" applyAlignment="1">
      <alignment horizontal="center"/>
    </xf>
    <xf numFmtId="1" fontId="1" fillId="0" borderId="85" xfId="36" applyNumberFormat="1" applyFont="1" applyFill="1" applyBorder="1" applyAlignment="1">
      <alignment horizontal="center"/>
    </xf>
    <xf numFmtId="0" fontId="35" fillId="0" borderId="60" xfId="0" applyFont="1" applyBorder="1" applyAlignment="1"/>
    <xf numFmtId="2" fontId="1" fillId="0" borderId="79" xfId="36" applyNumberFormat="1" applyFont="1" applyFill="1" applyBorder="1" applyAlignment="1">
      <alignment horizontal="center"/>
    </xf>
    <xf numFmtId="2" fontId="1" fillId="0" borderId="86" xfId="36" applyNumberFormat="1" applyFont="1" applyFill="1" applyBorder="1" applyAlignment="1">
      <alignment horizontal="center"/>
    </xf>
    <xf numFmtId="2" fontId="1" fillId="0" borderId="85" xfId="36" applyNumberFormat="1" applyFont="1" applyFill="1" applyBorder="1"/>
    <xf numFmtId="2" fontId="1" fillId="0" borderId="87" xfId="36" applyNumberFormat="1" applyFont="1" applyFill="1" applyBorder="1" applyAlignment="1">
      <alignment horizontal="center"/>
    </xf>
    <xf numFmtId="1" fontId="1" fillId="0" borderId="88" xfId="36" applyNumberFormat="1" applyFont="1" applyFill="1" applyBorder="1" applyAlignment="1">
      <alignment horizontal="center"/>
    </xf>
    <xf numFmtId="1" fontId="1" fillId="0" borderId="85" xfId="36" applyNumberFormat="1" applyFont="1" applyFill="1" applyBorder="1" applyAlignment="1">
      <alignment horizontal="center"/>
    </xf>
    <xf numFmtId="2" fontId="1" fillId="0" borderId="79" xfId="36" applyNumberFormat="1" applyFont="1" applyFill="1" applyBorder="1" applyAlignment="1">
      <alignment horizontal="center"/>
    </xf>
    <xf numFmtId="2" fontId="1" fillId="0" borderId="86" xfId="36" applyNumberFormat="1" applyFont="1" applyFill="1" applyBorder="1" applyAlignment="1">
      <alignment horizontal="center"/>
    </xf>
    <xf numFmtId="1" fontId="1" fillId="0" borderId="85" xfId="36" applyNumberFormat="1" applyFont="1" applyFill="1" applyBorder="1" applyAlignment="1">
      <alignment horizontal="center"/>
    </xf>
    <xf numFmtId="2" fontId="1" fillId="0" borderId="87" xfId="36" applyNumberFormat="1" applyFont="1" applyFill="1" applyBorder="1" applyAlignment="1">
      <alignment horizontal="center"/>
    </xf>
    <xf numFmtId="1" fontId="1" fillId="0" borderId="88" xfId="36" applyNumberFormat="1" applyFont="1" applyFill="1" applyBorder="1" applyAlignment="1">
      <alignment horizontal="center"/>
    </xf>
    <xf numFmtId="0" fontId="39" fillId="0" borderId="0" xfId="0" applyFont="1" applyBorder="1" applyAlignment="1"/>
    <xf numFmtId="2" fontId="1" fillId="0" borderId="79" xfId="36" applyNumberFormat="1" applyFont="1" applyFill="1" applyBorder="1" applyAlignment="1">
      <alignment horizontal="center"/>
    </xf>
    <xf numFmtId="2" fontId="1" fillId="0" borderId="86" xfId="36" applyNumberFormat="1" applyFont="1" applyFill="1" applyBorder="1" applyAlignment="1">
      <alignment horizontal="center"/>
    </xf>
    <xf numFmtId="1" fontId="1" fillId="0" borderId="85" xfId="36" applyNumberFormat="1" applyFont="1" applyFill="1" applyBorder="1" applyAlignment="1">
      <alignment horizontal="center"/>
    </xf>
    <xf numFmtId="2" fontId="1" fillId="0" borderId="87" xfId="36" applyNumberFormat="1" applyFont="1" applyFill="1" applyBorder="1" applyAlignment="1">
      <alignment horizontal="center"/>
    </xf>
    <xf numFmtId="1" fontId="1" fillId="0" borderId="88" xfId="36" applyNumberFormat="1" applyFont="1" applyFill="1" applyBorder="1" applyAlignment="1">
      <alignment horizontal="center"/>
    </xf>
    <xf numFmtId="49" fontId="3" fillId="0" borderId="35" xfId="36" applyNumberFormat="1" applyFont="1" applyFill="1" applyBorder="1" applyAlignment="1">
      <alignment horizontal="left"/>
    </xf>
    <xf numFmtId="49" fontId="3" fillId="0" borderId="37" xfId="36" applyNumberFormat="1" applyFont="1" applyFill="1" applyBorder="1" applyAlignment="1">
      <alignment horizontal="left"/>
    </xf>
    <xf numFmtId="1" fontId="1" fillId="0" borderId="86" xfId="36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22" fillId="0" borderId="0" xfId="0" applyFont="1" applyAlignment="1">
      <alignment horizontal="center"/>
    </xf>
    <xf numFmtId="0" fontId="27" fillId="0" borderId="0" xfId="0" applyFont="1" applyAlignment="1">
      <alignment horizontal="left" vertical="center" wrapText="1"/>
    </xf>
    <xf numFmtId="14" fontId="37" fillId="0" borderId="0" xfId="0" applyNumberFormat="1" applyFont="1" applyAlignment="1">
      <alignment horizontal="center" vertical="center" wrapText="1"/>
    </xf>
    <xf numFmtId="2" fontId="22" fillId="0" borderId="7" xfId="0" applyNumberFormat="1" applyFont="1" applyBorder="1" applyAlignment="1">
      <alignment horizontal="center"/>
    </xf>
    <xf numFmtId="2" fontId="22" fillId="0" borderId="0" xfId="0" applyNumberFormat="1" applyFont="1" applyAlignment="1">
      <alignment horizontal="center"/>
    </xf>
    <xf numFmtId="2" fontId="35" fillId="0" borderId="0" xfId="0" applyNumberFormat="1" applyFont="1" applyBorder="1" applyAlignment="1">
      <alignment horizontal="center" vertical="center"/>
    </xf>
    <xf numFmtId="2" fontId="12" fillId="0" borderId="0" xfId="37" applyNumberFormat="1" applyFont="1" applyFill="1" applyBorder="1" applyAlignment="1">
      <alignment horizontal="center" vertical="center"/>
    </xf>
    <xf numFmtId="171" fontId="32" fillId="0" borderId="0" xfId="0" applyNumberFormat="1" applyFont="1" applyAlignment="1">
      <alignment horizontal="center"/>
    </xf>
    <xf numFmtId="2" fontId="28" fillId="0" borderId="0" xfId="0" applyNumberFormat="1" applyFont="1" applyFill="1" applyAlignment="1">
      <alignment horizontal="center"/>
    </xf>
    <xf numFmtId="0" fontId="12" fillId="0" borderId="0" xfId="36" applyFont="1" applyFill="1" applyBorder="1" applyAlignment="1">
      <alignment horizontal="left"/>
    </xf>
    <xf numFmtId="2" fontId="32" fillId="0" borderId="0" xfId="0" applyNumberFormat="1" applyFont="1" applyFill="1" applyAlignment="1">
      <alignment horizontal="center"/>
    </xf>
    <xf numFmtId="164" fontId="3" fillId="0" borderId="39" xfId="36" applyNumberFormat="1" applyFont="1" applyFill="1" applyBorder="1" applyAlignment="1">
      <alignment horizontal="center"/>
    </xf>
    <xf numFmtId="164" fontId="3" fillId="0" borderId="42" xfId="36" applyNumberFormat="1" applyFont="1" applyFill="1" applyBorder="1" applyAlignment="1">
      <alignment horizontal="center"/>
    </xf>
    <xf numFmtId="164" fontId="3" fillId="0" borderId="37" xfId="36" applyNumberFormat="1" applyFont="1" applyFill="1" applyBorder="1" applyAlignment="1">
      <alignment horizontal="center"/>
    </xf>
    <xf numFmtId="164" fontId="3" fillId="0" borderId="61" xfId="36" applyNumberFormat="1" applyFont="1" applyFill="1" applyBorder="1" applyAlignment="1">
      <alignment horizontal="center"/>
    </xf>
    <xf numFmtId="0" fontId="13" fillId="0" borderId="89" xfId="36" applyFont="1" applyFill="1" applyBorder="1" applyAlignment="1">
      <alignment horizontal="center"/>
    </xf>
    <xf numFmtId="2" fontId="13" fillId="0" borderId="89" xfId="36" applyNumberFormat="1" applyFont="1" applyFill="1" applyBorder="1" applyAlignment="1">
      <alignment horizontal="center"/>
    </xf>
    <xf numFmtId="2" fontId="4" fillId="0" borderId="0" xfId="38" applyNumberFormat="1" applyFont="1" applyFill="1" applyBorder="1" applyAlignment="1">
      <alignment horizontal="center" vertical="center"/>
    </xf>
    <xf numFmtId="0" fontId="4" fillId="0" borderId="90" xfId="38" applyFont="1" applyFill="1" applyBorder="1" applyAlignment="1">
      <alignment horizontal="center" vertical="center"/>
    </xf>
    <xf numFmtId="0" fontId="4" fillId="0" borderId="91" xfId="38" applyFont="1" applyFill="1" applyBorder="1" applyAlignment="1">
      <alignment horizontal="center" vertical="center"/>
    </xf>
    <xf numFmtId="0" fontId="4" fillId="0" borderId="92" xfId="38" applyFont="1" applyFill="1" applyBorder="1" applyAlignment="1">
      <alignment horizontal="center" vertical="center"/>
    </xf>
    <xf numFmtId="0" fontId="4" fillId="0" borderId="93" xfId="38" applyFont="1" applyFill="1" applyBorder="1" applyAlignment="1">
      <alignment horizontal="center" vertical="center"/>
    </xf>
    <xf numFmtId="0" fontId="4" fillId="0" borderId="0" xfId="38" applyFont="1" applyFill="1" applyBorder="1" applyAlignment="1">
      <alignment horizontal="center" vertical="center"/>
    </xf>
    <xf numFmtId="0" fontId="4" fillId="0" borderId="94" xfId="38" applyFont="1" applyFill="1" applyBorder="1" applyAlignment="1">
      <alignment horizontal="center" vertical="center"/>
    </xf>
    <xf numFmtId="0" fontId="4" fillId="0" borderId="95" xfId="38" applyFont="1" applyFill="1" applyBorder="1" applyAlignment="1">
      <alignment horizontal="center" vertical="center"/>
    </xf>
    <xf numFmtId="0" fontId="4" fillId="0" borderId="96" xfId="38" applyFont="1" applyFill="1" applyBorder="1" applyAlignment="1">
      <alignment horizontal="center" vertical="center"/>
    </xf>
    <xf numFmtId="0" fontId="4" fillId="0" borderId="97" xfId="38" applyFont="1" applyFill="1" applyBorder="1" applyAlignment="1">
      <alignment horizontal="center" vertical="center"/>
    </xf>
    <xf numFmtId="164" fontId="3" fillId="0" borderId="15" xfId="36" applyNumberFormat="1" applyFont="1" applyFill="1" applyBorder="1" applyAlignment="1">
      <alignment horizontal="center"/>
    </xf>
    <xf numFmtId="164" fontId="3" fillId="0" borderId="17" xfId="36" applyNumberFormat="1" applyFont="1" applyFill="1" applyBorder="1" applyAlignment="1">
      <alignment horizontal="center"/>
    </xf>
    <xf numFmtId="164" fontId="3" fillId="0" borderId="62" xfId="36" applyNumberFormat="1" applyFont="1" applyFill="1" applyBorder="1" applyAlignment="1">
      <alignment horizontal="center"/>
    </xf>
    <xf numFmtId="164" fontId="3" fillId="0" borderId="18" xfId="36" applyNumberFormat="1" applyFont="1" applyFill="1" applyBorder="1" applyAlignment="1">
      <alignment horizontal="center"/>
    </xf>
    <xf numFmtId="49" fontId="3" fillId="0" borderId="35" xfId="36" applyNumberFormat="1" applyFont="1" applyFill="1" applyBorder="1" applyAlignment="1">
      <alignment horizontal="left"/>
    </xf>
    <xf numFmtId="49" fontId="3" fillId="0" borderId="37" xfId="36" applyNumberFormat="1" applyFont="1" applyFill="1" applyBorder="1" applyAlignment="1">
      <alignment horizontal="left"/>
    </xf>
    <xf numFmtId="164" fontId="3" fillId="0" borderId="63" xfId="36" applyNumberFormat="1" applyFont="1" applyFill="1" applyBorder="1" applyAlignment="1">
      <alignment horizontal="center"/>
    </xf>
    <xf numFmtId="164" fontId="3" fillId="0" borderId="64" xfId="36" applyNumberFormat="1" applyFont="1" applyFill="1" applyBorder="1" applyAlignment="1">
      <alignment horizontal="center"/>
    </xf>
    <xf numFmtId="0" fontId="2" fillId="0" borderId="1" xfId="36" applyFont="1" applyFill="1" applyBorder="1" applyAlignment="1">
      <alignment horizontal="center"/>
    </xf>
    <xf numFmtId="0" fontId="2" fillId="0" borderId="3" xfId="36" applyFont="1" applyFill="1" applyBorder="1" applyAlignment="1">
      <alignment horizontal="center"/>
    </xf>
    <xf numFmtId="0" fontId="2" fillId="0" borderId="2" xfId="36" applyFont="1" applyFill="1" applyBorder="1" applyAlignment="1">
      <alignment horizontal="center"/>
    </xf>
    <xf numFmtId="0" fontId="5" fillId="0" borderId="1" xfId="42" applyFont="1" applyFill="1" applyBorder="1" applyAlignment="1">
      <alignment horizontal="center" wrapText="1"/>
    </xf>
    <xf numFmtId="0" fontId="5" fillId="0" borderId="2" xfId="42" applyFont="1" applyFill="1" applyBorder="1" applyAlignment="1">
      <alignment horizontal="center" wrapText="1"/>
    </xf>
    <xf numFmtId="0" fontId="5" fillId="0" borderId="3" xfId="42" applyFont="1" applyFill="1" applyBorder="1" applyAlignment="1">
      <alignment horizontal="center" wrapText="1"/>
    </xf>
    <xf numFmtId="49" fontId="3" fillId="0" borderId="10" xfId="36" applyNumberFormat="1" applyFont="1" applyFill="1" applyBorder="1" applyAlignment="1">
      <alignment horizontal="left"/>
    </xf>
    <xf numFmtId="49" fontId="3" fillId="0" borderId="17" xfId="36" applyNumberFormat="1" applyFont="1" applyFill="1" applyBorder="1" applyAlignment="1">
      <alignment horizontal="left"/>
    </xf>
    <xf numFmtId="0" fontId="5" fillId="0" borderId="1" xfId="36" applyFont="1" applyFill="1" applyBorder="1" applyAlignment="1">
      <alignment horizontal="center" vertical="center" wrapText="1"/>
    </xf>
    <xf numFmtId="0" fontId="5" fillId="0" borderId="3" xfId="36" applyFont="1" applyFill="1" applyBorder="1" applyAlignment="1">
      <alignment horizontal="center" vertical="center" wrapText="1"/>
    </xf>
    <xf numFmtId="0" fontId="5" fillId="0" borderId="65" xfId="36" applyFont="1" applyFill="1" applyBorder="1" applyAlignment="1">
      <alignment horizontal="center" vertical="center" wrapText="1"/>
    </xf>
    <xf numFmtId="0" fontId="5" fillId="0" borderId="66" xfId="36" applyFont="1" applyFill="1" applyBorder="1" applyAlignment="1">
      <alignment horizontal="center" vertical="center" wrapText="1"/>
    </xf>
    <xf numFmtId="0" fontId="6" fillId="0" borderId="11" xfId="36" applyFont="1" applyFill="1" applyBorder="1" applyAlignment="1">
      <alignment horizontal="center" vertical="center" wrapText="1"/>
    </xf>
    <xf numFmtId="0" fontId="6" fillId="0" borderId="67" xfId="36" applyFont="1" applyFill="1" applyBorder="1" applyAlignment="1">
      <alignment horizontal="center" vertical="center" wrapText="1"/>
    </xf>
    <xf numFmtId="0" fontId="5" fillId="0" borderId="8" xfId="36" applyFont="1" applyFill="1" applyBorder="1" applyAlignment="1">
      <alignment horizontal="center"/>
    </xf>
    <xf numFmtId="0" fontId="5" fillId="0" borderId="9" xfId="36" applyFont="1" applyFill="1" applyBorder="1" applyAlignment="1">
      <alignment horizontal="center"/>
    </xf>
    <xf numFmtId="0" fontId="5" fillId="0" borderId="68" xfId="36" applyFont="1" applyFill="1" applyBorder="1" applyAlignment="1">
      <alignment horizontal="center"/>
    </xf>
    <xf numFmtId="0" fontId="7" fillId="0" borderId="1" xfId="36" applyFont="1" applyFill="1" applyBorder="1" applyAlignment="1">
      <alignment horizontal="center" vertical="center" wrapText="1"/>
    </xf>
    <xf numFmtId="0" fontId="7" fillId="0" borderId="2" xfId="36" applyFont="1" applyFill="1" applyBorder="1" applyAlignment="1">
      <alignment horizontal="center" vertical="center" wrapText="1"/>
    </xf>
    <xf numFmtId="0" fontId="7" fillId="0" borderId="4" xfId="36" applyFont="1" applyFill="1" applyBorder="1" applyAlignment="1">
      <alignment horizontal="center" vertical="center" wrapText="1"/>
    </xf>
    <xf numFmtId="0" fontId="7" fillId="0" borderId="0" xfId="36" applyFont="1" applyFill="1" applyBorder="1" applyAlignment="1">
      <alignment horizontal="center" vertical="center" wrapText="1"/>
    </xf>
    <xf numFmtId="0" fontId="7" fillId="0" borderId="65" xfId="36" applyFont="1" applyFill="1" applyBorder="1" applyAlignment="1">
      <alignment horizontal="center" vertical="center" wrapText="1"/>
    </xf>
    <xf numFmtId="0" fontId="7" fillId="0" borderId="69" xfId="36" applyFont="1" applyFill="1" applyBorder="1" applyAlignment="1">
      <alignment horizontal="center" vertical="center" wrapText="1"/>
    </xf>
    <xf numFmtId="2" fontId="35" fillId="0" borderId="6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justify" vertical="center" wrapText="1"/>
    </xf>
    <xf numFmtId="14" fontId="13" fillId="0" borderId="89" xfId="36" applyNumberFormat="1" applyFont="1" applyFill="1" applyBorder="1" applyAlignment="1">
      <alignment horizontal="center"/>
    </xf>
    <xf numFmtId="2" fontId="39" fillId="0" borderId="0" xfId="0" applyNumberFormat="1" applyFont="1" applyBorder="1" applyAlignment="1">
      <alignment horizontal="center" vertical="center"/>
    </xf>
  </cellXfs>
  <cellStyles count="49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2" xfId="36"/>
    <cellStyle name="Обычный 2_Лист3" xfId="37"/>
    <cellStyle name="Обычный_Лист3" xfId="38"/>
    <cellStyle name="Обычный_ООО_ЖКС_№_1_Московского_района_18158 21_12_2013_11_36_32" xfId="39"/>
    <cellStyle name="Обычный_СИ-1 (закрытая) - пример" xfId="40"/>
    <cellStyle name="Обычный_СИ-2 (2-х труб. с ГВС) - пример" xfId="41"/>
    <cellStyle name="Обычный_Шаблон" xfId="42"/>
    <cellStyle name="Плохой" xfId="43" builtinId="27" customBuiltin="1"/>
    <cellStyle name="Пояснение" xfId="44" builtinId="53" customBuiltin="1"/>
    <cellStyle name="Примечание" xfId="45" builtinId="10" customBuiltin="1"/>
    <cellStyle name="Связанная ячейка" xfId="46" builtinId="24" customBuiltin="1"/>
    <cellStyle name="Текст предупреждения" xfId="47" builtinId="11" customBuiltin="1"/>
    <cellStyle name="Хороший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9"/>
  <sheetViews>
    <sheetView view="pageBreakPreview" topLeftCell="B55" zoomScaleNormal="85" zoomScaleSheetLayoutView="100" workbookViewId="0">
      <selection activeCell="V102" sqref="V102:W102"/>
    </sheetView>
  </sheetViews>
  <sheetFormatPr defaultColWidth="8.7109375" defaultRowHeight="12" customHeight="1" x14ac:dyDescent="0.2"/>
  <cols>
    <col min="1" max="1" width="0.85546875" style="1" customWidth="1"/>
    <col min="2" max="2" width="9.140625" style="1" customWidth="1"/>
    <col min="3" max="3" width="6.7109375" style="1" customWidth="1"/>
    <col min="4" max="4" width="4.7109375" style="1" customWidth="1"/>
    <col min="5" max="7" width="9.7109375" style="1" customWidth="1"/>
    <col min="8" max="10" width="7.5703125" style="1" customWidth="1"/>
    <col min="11" max="12" width="6.7109375" style="1" customWidth="1"/>
    <col min="13" max="16" width="9.7109375" style="1" customWidth="1"/>
    <col min="17" max="19" width="8.85546875" style="1" customWidth="1"/>
    <col min="20" max="20" width="8.85546875" style="2" customWidth="1"/>
    <col min="21" max="22" width="7.5703125" style="1" customWidth="1"/>
    <col min="23" max="25" width="8.7109375" style="1" customWidth="1"/>
    <col min="26" max="26" width="10.7109375" style="1" customWidth="1"/>
    <col min="27" max="27" width="6.5703125" style="1" customWidth="1"/>
    <col min="28" max="28" width="10.42578125" style="1" customWidth="1"/>
    <col min="29" max="29" width="9.42578125" style="1" customWidth="1"/>
    <col min="30" max="30" width="9.5703125" style="1" customWidth="1"/>
    <col min="31" max="16384" width="8.7109375" style="1"/>
  </cols>
  <sheetData>
    <row r="1" spans="1:28" ht="15" customHeight="1" x14ac:dyDescent="0.25">
      <c r="A1" s="3"/>
      <c r="B1" s="4"/>
      <c r="C1" s="4"/>
      <c r="D1" s="4"/>
      <c r="E1" s="4"/>
      <c r="F1" s="4"/>
      <c r="G1" s="4"/>
      <c r="H1" s="4"/>
      <c r="I1" s="5"/>
      <c r="J1" s="3"/>
      <c r="K1" s="6"/>
      <c r="L1" s="4"/>
      <c r="M1" s="4"/>
      <c r="N1" s="6" t="s">
        <v>0</v>
      </c>
      <c r="O1" s="4"/>
      <c r="P1" s="4"/>
      <c r="Q1" s="4"/>
      <c r="R1" s="4"/>
      <c r="S1" s="4"/>
      <c r="T1" s="7"/>
      <c r="U1" s="4"/>
      <c r="V1" s="4"/>
      <c r="W1" s="4"/>
      <c r="X1" s="4"/>
      <c r="Y1" s="4"/>
      <c r="AA1" s="8"/>
      <c r="AB1" s="4"/>
    </row>
    <row r="2" spans="1:28" ht="3.75" customHeight="1" x14ac:dyDescent="0.25">
      <c r="A2" s="3"/>
      <c r="B2" s="4"/>
      <c r="C2" s="4"/>
      <c r="D2" s="4"/>
      <c r="E2" s="4"/>
      <c r="F2" s="4"/>
      <c r="G2" s="4"/>
      <c r="H2" s="4"/>
      <c r="I2" s="5"/>
      <c r="J2" s="3"/>
      <c r="K2" s="6"/>
      <c r="L2" s="4"/>
      <c r="M2" s="4"/>
      <c r="N2" s="6"/>
      <c r="O2" s="4"/>
      <c r="P2" s="4"/>
      <c r="Q2" s="4"/>
      <c r="R2" s="4"/>
      <c r="S2" s="4"/>
      <c r="T2" s="7"/>
      <c r="U2" s="4"/>
      <c r="V2" s="4"/>
      <c r="W2" s="4"/>
      <c r="X2" s="4"/>
      <c r="Y2" s="4"/>
      <c r="AA2" s="8"/>
      <c r="AB2" s="4"/>
    </row>
    <row r="3" spans="1:28" s="9" customFormat="1" ht="12.95" customHeight="1" x14ac:dyDescent="0.25">
      <c r="A3" s="10"/>
      <c r="B3" s="11" t="s">
        <v>1</v>
      </c>
      <c r="C3" s="12"/>
      <c r="D3" s="10"/>
      <c r="E3" s="10"/>
      <c r="F3" s="10"/>
      <c r="G3" s="10"/>
      <c r="H3" s="10"/>
      <c r="I3" s="13"/>
      <c r="J3" s="14"/>
      <c r="K3" s="10"/>
      <c r="L3" s="10"/>
      <c r="M3" s="10"/>
      <c r="N3" s="15"/>
      <c r="O3" s="12"/>
      <c r="P3" s="10"/>
      <c r="Q3" s="10"/>
      <c r="R3" s="10"/>
      <c r="S3" s="10"/>
      <c r="T3" s="16"/>
      <c r="U3" s="17"/>
      <c r="V3" s="18"/>
      <c r="W3" s="19"/>
      <c r="X3" s="16"/>
      <c r="Y3" s="18" t="s">
        <v>2</v>
      </c>
      <c r="Z3" s="10"/>
      <c r="AA3" s="10"/>
      <c r="AB3" s="311" t="s">
        <v>3</v>
      </c>
    </row>
    <row r="4" spans="1:28" s="9" customFormat="1" ht="12.95" customHeight="1" x14ac:dyDescent="0.25">
      <c r="A4" s="10"/>
      <c r="B4" s="11" t="s">
        <v>4</v>
      </c>
      <c r="C4" s="12"/>
      <c r="D4" s="10"/>
      <c r="E4" s="10"/>
      <c r="F4" s="10"/>
      <c r="G4" s="10"/>
      <c r="H4" s="10"/>
      <c r="I4" s="10"/>
      <c r="J4" s="15"/>
      <c r="K4" s="20"/>
      <c r="L4" s="10"/>
      <c r="M4" s="10"/>
      <c r="N4" s="10"/>
      <c r="O4" s="15"/>
      <c r="P4" s="20"/>
      <c r="Q4" s="20"/>
      <c r="R4" s="20"/>
      <c r="S4" s="20"/>
      <c r="T4" s="21"/>
      <c r="U4" s="16"/>
      <c r="V4" s="18"/>
      <c r="W4" s="16"/>
      <c r="X4" s="21"/>
      <c r="Y4" s="22" t="s">
        <v>5</v>
      </c>
      <c r="Z4" s="10"/>
      <c r="AA4" s="10"/>
      <c r="AB4" s="23"/>
    </row>
    <row r="5" spans="1:28" s="9" customFormat="1" ht="12.95" customHeight="1" x14ac:dyDescent="0.25">
      <c r="A5" s="10"/>
      <c r="B5" s="11" t="s">
        <v>6</v>
      </c>
      <c r="C5" s="10"/>
      <c r="D5" s="10"/>
      <c r="E5" s="10"/>
      <c r="F5" s="12"/>
      <c r="G5" s="10"/>
      <c r="H5" s="10"/>
      <c r="I5" s="10"/>
      <c r="J5" s="15"/>
      <c r="K5" s="12"/>
      <c r="L5" s="10"/>
      <c r="M5" s="10"/>
      <c r="N5" s="10"/>
      <c r="O5" s="10"/>
      <c r="P5" s="10"/>
      <c r="Q5" s="10"/>
      <c r="R5" s="10"/>
      <c r="S5" s="10"/>
      <c r="T5" s="21"/>
      <c r="U5" s="18"/>
      <c r="V5" s="18"/>
      <c r="W5" s="21"/>
      <c r="X5" s="16"/>
      <c r="Y5" s="16" t="s">
        <v>7</v>
      </c>
      <c r="Z5" s="10"/>
      <c r="AA5" s="10"/>
      <c r="AB5" s="23"/>
    </row>
    <row r="6" spans="1:28" s="9" customFormat="1" ht="12.95" customHeight="1" thickBot="1" x14ac:dyDescent="0.3">
      <c r="A6" s="10"/>
      <c r="B6" s="24" t="s">
        <v>8</v>
      </c>
      <c r="C6" s="14"/>
      <c r="D6" s="25"/>
      <c r="E6" s="25"/>
      <c r="F6" s="25"/>
      <c r="G6" s="25"/>
      <c r="H6" s="25"/>
      <c r="I6" s="25"/>
      <c r="J6" s="25"/>
      <c r="K6" s="26"/>
      <c r="L6" s="27"/>
      <c r="M6" s="27"/>
      <c r="N6" s="25"/>
      <c r="O6" s="26"/>
      <c r="P6" s="25"/>
      <c r="Q6" s="25"/>
      <c r="R6" s="28" t="s">
        <v>9</v>
      </c>
      <c r="S6" s="25"/>
      <c r="T6" s="29"/>
      <c r="U6" s="30"/>
      <c r="V6" s="31"/>
      <c r="W6" s="29"/>
      <c r="X6" s="30"/>
      <c r="Y6" s="32" t="s">
        <v>10</v>
      </c>
      <c r="Z6" s="25"/>
      <c r="AA6" s="10"/>
      <c r="AB6" s="23"/>
    </row>
    <row r="7" spans="1:28" ht="12" customHeight="1" x14ac:dyDescent="0.2">
      <c r="A7" s="3"/>
      <c r="B7" s="33" t="s">
        <v>11</v>
      </c>
      <c r="C7" s="34"/>
      <c r="D7" s="34"/>
      <c r="E7" s="35"/>
      <c r="F7" s="35"/>
      <c r="G7" s="35"/>
      <c r="H7" s="36" t="s">
        <v>12</v>
      </c>
      <c r="I7" s="35"/>
      <c r="J7" s="34"/>
      <c r="K7" s="34"/>
      <c r="L7" s="34"/>
      <c r="M7" s="34"/>
      <c r="N7" s="34"/>
      <c r="O7" s="35"/>
      <c r="P7" s="37" t="s">
        <v>13</v>
      </c>
      <c r="Q7" s="34"/>
      <c r="R7" s="34"/>
      <c r="S7" s="34"/>
      <c r="T7" s="38"/>
      <c r="U7" s="34"/>
      <c r="V7" s="37" t="s">
        <v>14</v>
      </c>
      <c r="W7" s="34"/>
      <c r="X7" s="34"/>
      <c r="Y7" s="39" t="s">
        <v>15</v>
      </c>
      <c r="Z7" s="40"/>
      <c r="AA7" s="41"/>
      <c r="AB7" s="3"/>
    </row>
    <row r="8" spans="1:28" ht="12" customHeight="1" x14ac:dyDescent="0.2">
      <c r="A8" s="3"/>
      <c r="B8" s="42" t="s">
        <v>153</v>
      </c>
      <c r="C8" s="43"/>
      <c r="D8" s="44"/>
      <c r="E8" s="43"/>
      <c r="F8" s="45"/>
      <c r="G8" s="45"/>
      <c r="H8" s="43"/>
      <c r="I8" s="45"/>
      <c r="J8" s="43"/>
      <c r="K8" s="45"/>
      <c r="L8" s="43"/>
      <c r="M8" s="43"/>
      <c r="N8" s="43"/>
      <c r="O8" s="45"/>
      <c r="P8" s="43"/>
      <c r="Q8" s="45"/>
      <c r="R8" s="45"/>
      <c r="S8" s="45"/>
      <c r="T8" s="45"/>
      <c r="U8" s="46"/>
      <c r="V8" s="43"/>
      <c r="W8" s="43"/>
      <c r="X8" s="43"/>
      <c r="Y8" s="44"/>
      <c r="Z8" s="47"/>
      <c r="AA8" s="41"/>
      <c r="AB8" s="3"/>
    </row>
    <row r="9" spans="1:28" s="48" customFormat="1" ht="12" customHeight="1" x14ac:dyDescent="0.2">
      <c r="A9" s="49"/>
      <c r="B9" s="50"/>
      <c r="C9" s="51"/>
      <c r="D9" s="52"/>
      <c r="E9" s="51" t="s">
        <v>16</v>
      </c>
      <c r="F9" s="51"/>
      <c r="G9" s="51"/>
      <c r="H9" s="51"/>
      <c r="I9" s="51" t="s">
        <v>17</v>
      </c>
      <c r="J9" s="51"/>
      <c r="K9" s="51"/>
      <c r="L9" s="51" t="s">
        <v>18</v>
      </c>
      <c r="M9" s="51"/>
      <c r="N9" s="51"/>
      <c r="O9" s="51" t="s">
        <v>19</v>
      </c>
      <c r="P9" s="51"/>
      <c r="Q9" s="51"/>
      <c r="R9" s="51"/>
      <c r="S9" s="51" t="s">
        <v>20</v>
      </c>
      <c r="T9" s="53"/>
      <c r="U9" s="51"/>
      <c r="V9" s="51"/>
      <c r="W9" s="51"/>
      <c r="X9" s="51"/>
      <c r="Y9" s="52"/>
      <c r="Z9" s="54"/>
      <c r="AA9" s="49"/>
      <c r="AB9" s="49"/>
    </row>
    <row r="10" spans="1:28" ht="12" customHeight="1" x14ac:dyDescent="0.2">
      <c r="A10" s="3"/>
      <c r="B10" s="55" t="s">
        <v>21</v>
      </c>
      <c r="C10" s="43"/>
      <c r="D10" s="43"/>
      <c r="E10" s="56" t="s">
        <v>22</v>
      </c>
      <c r="F10" s="43"/>
      <c r="G10" s="44"/>
      <c r="H10" s="43"/>
      <c r="I10" s="57" t="s">
        <v>23</v>
      </c>
      <c r="J10" s="58"/>
      <c r="K10" s="58"/>
      <c r="L10" s="57" t="s">
        <v>23</v>
      </c>
      <c r="M10" s="56"/>
      <c r="N10" s="56"/>
      <c r="O10" s="56" t="s">
        <v>24</v>
      </c>
      <c r="P10" s="58"/>
      <c r="Q10" s="58"/>
      <c r="R10" s="56"/>
      <c r="S10" s="56" t="s">
        <v>25</v>
      </c>
      <c r="T10" s="44"/>
      <c r="U10" s="43"/>
      <c r="V10" s="43"/>
      <c r="W10" s="45"/>
      <c r="X10" s="44"/>
      <c r="Y10" s="43"/>
      <c r="Z10" s="47"/>
      <c r="AA10" s="41"/>
      <c r="AB10" s="3"/>
    </row>
    <row r="11" spans="1:28" ht="12" customHeight="1" x14ac:dyDescent="0.2">
      <c r="A11" s="3"/>
      <c r="B11" s="55" t="s">
        <v>26</v>
      </c>
      <c r="C11" s="43"/>
      <c r="D11" s="43"/>
      <c r="E11" s="56" t="s">
        <v>22</v>
      </c>
      <c r="F11" s="45"/>
      <c r="G11" s="44"/>
      <c r="H11" s="45"/>
      <c r="I11" s="57" t="s">
        <v>23</v>
      </c>
      <c r="J11" s="58"/>
      <c r="K11" s="58"/>
      <c r="L11" s="57" t="s">
        <v>23</v>
      </c>
      <c r="M11" s="56"/>
      <c r="N11" s="56"/>
      <c r="O11" s="56" t="s">
        <v>24</v>
      </c>
      <c r="P11" s="58"/>
      <c r="Q11" s="58"/>
      <c r="R11" s="56"/>
      <c r="S11" s="56" t="s">
        <v>25</v>
      </c>
      <c r="T11" s="44"/>
      <c r="U11" s="43"/>
      <c r="V11" s="45"/>
      <c r="W11" s="45"/>
      <c r="X11" s="44"/>
      <c r="Y11" s="43"/>
      <c r="Z11" s="47"/>
      <c r="AA11" s="3"/>
      <c r="AB11" s="3"/>
    </row>
    <row r="12" spans="1:28" ht="12" customHeight="1" x14ac:dyDescent="0.2">
      <c r="A12" s="3"/>
      <c r="B12" s="55" t="s">
        <v>27</v>
      </c>
      <c r="C12" s="43"/>
      <c r="D12" s="43"/>
      <c r="F12" s="45"/>
      <c r="G12" s="44"/>
      <c r="H12" s="45"/>
      <c r="I12" s="60" t="str">
        <f>IF(OR(AB3="СИ-4",AB3="СИ-5"),"","")</f>
        <v/>
      </c>
      <c r="J12" s="58"/>
      <c r="K12" s="58"/>
      <c r="L12" s="60" t="str">
        <f>IF(OR(AB3="СИ-4",AB3="СИ-5"),"","")</f>
        <v/>
      </c>
      <c r="M12" s="56"/>
      <c r="N12" s="56"/>
      <c r="O12" s="59" t="str">
        <f>IF(OR(AB3="СИ-4",AB3="СИ-5"),"","")</f>
        <v/>
      </c>
      <c r="P12" s="58"/>
      <c r="Q12" s="58"/>
      <c r="R12" s="56"/>
      <c r="S12" s="59" t="str">
        <f>IF(OR(AB3="СИ-4",AB3="СИ-5"),"","")</f>
        <v/>
      </c>
      <c r="T12" s="44"/>
      <c r="U12" s="43"/>
      <c r="V12" s="45"/>
      <c r="W12" s="45"/>
      <c r="X12" s="44"/>
      <c r="Y12" s="43"/>
      <c r="Z12" s="47"/>
      <c r="AA12" s="3"/>
      <c r="AB12" s="3"/>
    </row>
    <row r="13" spans="1:28" ht="12" customHeight="1" x14ac:dyDescent="0.2">
      <c r="A13" s="3"/>
      <c r="B13" s="55" t="s">
        <v>28</v>
      </c>
      <c r="C13" s="43"/>
      <c r="D13" s="43"/>
      <c r="F13" s="45"/>
      <c r="G13" s="44"/>
      <c r="H13" s="45"/>
      <c r="I13" s="60" t="str">
        <f>IF(OR(AB3="СИ-4",AB3="СИ-5"),"","")</f>
        <v/>
      </c>
      <c r="J13" s="58"/>
      <c r="K13" s="58"/>
      <c r="L13" s="60" t="str">
        <f>IF(OR(AB3="СИ-4",AB3="СИ-5"),"","")</f>
        <v/>
      </c>
      <c r="M13" s="56"/>
      <c r="N13" s="56"/>
      <c r="O13" s="59" t="str">
        <f>IF(OR(AB3="СИ-4",AB3="СИ-5"),"","")</f>
        <v/>
      </c>
      <c r="P13" s="58"/>
      <c r="Q13" s="58"/>
      <c r="R13" s="56"/>
      <c r="S13" s="59" t="str">
        <f>IF(OR(AB3="СИ-4",AB3="СИ-5"),"","")</f>
        <v/>
      </c>
      <c r="T13" s="44"/>
      <c r="U13" s="43"/>
      <c r="V13" s="45"/>
      <c r="W13" s="45"/>
      <c r="X13" s="44"/>
      <c r="Y13" s="43"/>
      <c r="Z13" s="47"/>
      <c r="AA13" s="3"/>
      <c r="AB13" s="3"/>
    </row>
    <row r="14" spans="1:28" ht="12" customHeight="1" x14ac:dyDescent="0.2">
      <c r="A14" s="3"/>
      <c r="B14" s="55" t="s">
        <v>29</v>
      </c>
      <c r="C14" s="43"/>
      <c r="D14" s="43"/>
      <c r="E14" s="59" t="str">
        <f>IF(OR(AB3="СИ-4",AB3="СИ-5"),"","Питерфлоу РС 20")</f>
        <v>Питерфлоу РС 20</v>
      </c>
      <c r="F14" s="45"/>
      <c r="G14" s="44"/>
      <c r="H14" s="45"/>
      <c r="I14" s="57" t="s">
        <v>23</v>
      </c>
      <c r="J14" s="58"/>
      <c r="K14" s="58"/>
      <c r="L14" s="57" t="s">
        <v>23</v>
      </c>
      <c r="M14" s="56"/>
      <c r="N14" s="56"/>
      <c r="O14" s="56" t="s">
        <v>23</v>
      </c>
      <c r="P14" s="58"/>
      <c r="Q14" s="58"/>
      <c r="R14" s="56"/>
      <c r="S14" s="56" t="s">
        <v>23</v>
      </c>
      <c r="T14" s="44"/>
      <c r="U14" s="43"/>
      <c r="V14" s="45"/>
      <c r="W14" s="45"/>
      <c r="X14" s="44"/>
      <c r="Y14" s="43"/>
      <c r="Z14" s="47"/>
      <c r="AA14" s="3"/>
      <c r="AB14" s="3"/>
    </row>
    <row r="15" spans="1:28" ht="11.25" customHeight="1" x14ac:dyDescent="0.2">
      <c r="A15" s="3"/>
      <c r="B15" s="55" t="s">
        <v>152</v>
      </c>
      <c r="C15" s="46"/>
      <c r="D15" s="43"/>
      <c r="E15" s="59" t="str">
        <f>IF(OR(AB3="СИ-4",AB3="СИ-5"),"","Питерфлоу РС 20")</f>
        <v>Питерфлоу РС 20</v>
      </c>
      <c r="F15" s="44"/>
      <c r="G15" s="61"/>
      <c r="H15" s="43"/>
      <c r="I15" s="43"/>
      <c r="J15" s="46"/>
      <c r="K15" s="45"/>
      <c r="L15" s="44"/>
      <c r="M15" s="44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7"/>
      <c r="AA15" s="41"/>
      <c r="AB15" s="3"/>
    </row>
    <row r="16" spans="1:28" ht="9" customHeight="1" x14ac:dyDescent="0.2">
      <c r="A16" s="3"/>
      <c r="B16" s="55"/>
      <c r="C16" s="46"/>
      <c r="D16" s="43"/>
      <c r="E16" s="45"/>
      <c r="F16" s="44"/>
      <c r="G16" s="61"/>
      <c r="H16" s="43"/>
      <c r="I16" s="43"/>
      <c r="J16" s="46"/>
      <c r="K16" s="45"/>
      <c r="L16" s="44"/>
      <c r="M16" s="44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7"/>
      <c r="AA16" s="41"/>
      <c r="AB16" s="3"/>
    </row>
    <row r="17" spans="1:42" ht="12" customHeight="1" x14ac:dyDescent="0.2">
      <c r="A17" s="3"/>
      <c r="B17" s="62" t="s">
        <v>30</v>
      </c>
      <c r="C17" s="46"/>
      <c r="D17" s="43"/>
      <c r="E17" s="45"/>
      <c r="F17" s="44"/>
      <c r="G17" s="58"/>
      <c r="H17" s="43"/>
      <c r="I17" s="43"/>
      <c r="J17" s="46"/>
      <c r="K17" s="45"/>
      <c r="L17" s="44"/>
      <c r="M17" s="44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7"/>
      <c r="AA17" s="41"/>
      <c r="AB17" s="3"/>
    </row>
    <row r="18" spans="1:42" s="9" customFormat="1" ht="14.1" customHeight="1" x14ac:dyDescent="0.25">
      <c r="A18" s="63" t="s">
        <v>3</v>
      </c>
      <c r="B18" s="64" t="str">
        <f>IF( OR(A18="СИ-4", A18="СИ-5"),"Договорные нагрузки, Гкал/ч,       Qот=0.2071          Qвент.=        Qтех.пот.=","Договорные нагрузки, Гкал/ч,           Qот=0.2071          Qвент.=        Qтех.пот.=           Qгвс=0.1647")</f>
        <v>Договорные нагрузки, Гкал/ч,           Qот=0.2071          Qвент.=        Qтех.пот.=           Qгвс=0.1647</v>
      </c>
      <c r="C18" s="25"/>
      <c r="D18" s="25"/>
      <c r="E18" s="25"/>
      <c r="F18" s="25"/>
      <c r="G18" s="13"/>
      <c r="H18" s="14"/>
      <c r="I18" s="13"/>
      <c r="J18" s="14"/>
      <c r="K18" s="25"/>
      <c r="L18" s="13"/>
      <c r="M18" s="13"/>
      <c r="N18" s="14"/>
      <c r="O18" s="25"/>
      <c r="P18" s="13"/>
      <c r="Q18" s="13"/>
      <c r="R18" s="13"/>
      <c r="S18" s="13"/>
      <c r="T18" s="14"/>
      <c r="U18" s="13"/>
      <c r="V18" s="13"/>
      <c r="W18" s="13"/>
      <c r="X18" s="14"/>
      <c r="Y18" s="25"/>
      <c r="Z18" s="65"/>
      <c r="AA18" s="23"/>
      <c r="AB18" s="10"/>
    </row>
    <row r="19" spans="1:42" s="9" customFormat="1" ht="14.1" customHeight="1" x14ac:dyDescent="0.25">
      <c r="A19" s="63" t="s">
        <v>3</v>
      </c>
      <c r="B19" s="66" t="str">
        <f>IF( OR(A19="СИ-4", A19="СИ-5"),"Договорные нагрузки (ср.час), Гкал/ч:   ","Договорные нагрузки (ср.час), Гкал/ч:      Qтех.гвс.ср=         Qгвс.ср= ")</f>
        <v xml:space="preserve">Договорные нагрузки (ср.час), Гкал/ч:      Qтех.гвс.ср=         Qгвс.ср= </v>
      </c>
      <c r="C19" s="25"/>
      <c r="D19" s="25"/>
      <c r="E19" s="25"/>
      <c r="F19" s="25"/>
      <c r="G19" s="13"/>
      <c r="H19" s="14"/>
      <c r="I19" s="13"/>
      <c r="J19" s="14"/>
      <c r="K19" s="25"/>
      <c r="L19" s="13"/>
      <c r="M19" s="13"/>
      <c r="N19" s="14"/>
      <c r="O19" s="25"/>
      <c r="P19" s="13"/>
      <c r="Q19" s="13"/>
      <c r="R19" s="13"/>
      <c r="S19" s="13"/>
      <c r="T19" s="14"/>
      <c r="U19" s="13"/>
      <c r="V19" s="13"/>
      <c r="W19" s="13"/>
      <c r="X19" s="14"/>
      <c r="Y19" s="25"/>
      <c r="Z19" s="65"/>
      <c r="AA19" s="23"/>
      <c r="AB19" s="10"/>
    </row>
    <row r="20" spans="1:42" s="9" customFormat="1" ht="14.1" customHeight="1" thickBot="1" x14ac:dyDescent="0.3">
      <c r="A20" s="63" t="s">
        <v>3</v>
      </c>
      <c r="B20" s="67" t="str">
        <f>IF( OR(A20="СИ-4", A20="СИ-5"),"Договорные расходы, т/сут:  Gот=66.24  Gвент.=0  Gтех.пот.=0 ","Договорные расходы, т/сут:  Gот=66.24  Gвент.=0  Gтех.пот.=0  Gгвс=0  ")</f>
        <v xml:space="preserve">Договорные расходы, т/сут:  Gот=66.24  Gвент.=0  Gтех.пот.=0  Gгвс=0  </v>
      </c>
      <c r="C20" s="68"/>
      <c r="D20" s="68"/>
      <c r="E20" s="68"/>
      <c r="F20" s="68"/>
      <c r="G20" s="69"/>
      <c r="H20" s="70"/>
      <c r="I20" s="69"/>
      <c r="J20" s="70"/>
      <c r="K20" s="68"/>
      <c r="L20" s="69"/>
      <c r="M20" s="69"/>
      <c r="N20" s="70"/>
      <c r="O20" s="68"/>
      <c r="P20" s="69"/>
      <c r="Q20" s="69"/>
      <c r="R20" s="69"/>
      <c r="S20" s="69"/>
      <c r="T20" s="70"/>
      <c r="U20" s="69"/>
      <c r="V20" s="70"/>
      <c r="W20" s="70"/>
      <c r="X20" s="13"/>
      <c r="Y20" s="14"/>
      <c r="Z20" s="65"/>
      <c r="AA20" s="23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 s="71" customFormat="1" ht="11.25" hidden="1" customHeight="1" x14ac:dyDescent="0.2">
      <c r="A21" s="72"/>
      <c r="B21" s="73"/>
      <c r="C21" s="74"/>
      <c r="D21" s="74"/>
      <c r="E21" s="74"/>
      <c r="F21" s="74"/>
      <c r="G21" s="75"/>
      <c r="H21" s="52"/>
      <c r="I21" s="75"/>
      <c r="J21" s="52"/>
      <c r="K21" s="74"/>
      <c r="L21" s="75"/>
      <c r="M21" s="75"/>
      <c r="N21" s="52"/>
      <c r="O21" s="74"/>
      <c r="P21" s="75"/>
      <c r="Q21" s="75"/>
      <c r="R21" s="75"/>
      <c r="S21" s="75"/>
      <c r="T21" s="52"/>
      <c r="U21" s="75"/>
      <c r="V21" s="52"/>
      <c r="W21" s="52"/>
      <c r="X21" s="75"/>
      <c r="Y21" s="52"/>
      <c r="Z21" s="76"/>
      <c r="AA21" s="77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</row>
    <row r="22" spans="1:42" s="78" customFormat="1" ht="15" customHeight="1" thickBot="1" x14ac:dyDescent="0.3">
      <c r="A22" s="3"/>
      <c r="B22" s="79" t="s">
        <v>150</v>
      </c>
      <c r="C22" s="43"/>
      <c r="D22" s="43"/>
      <c r="E22" s="43"/>
      <c r="F22" s="43"/>
      <c r="G22" s="43"/>
      <c r="H22" s="43"/>
      <c r="I22" s="43"/>
      <c r="J22" s="43"/>
      <c r="K22" s="44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21" t="s">
        <v>31</v>
      </c>
      <c r="Y22" s="422"/>
      <c r="Z22" s="425" t="s">
        <v>32</v>
      </c>
      <c r="AA22" s="41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ht="12" customHeight="1" thickBot="1" x14ac:dyDescent="0.25">
      <c r="A23" s="3"/>
      <c r="B23" s="80"/>
      <c r="C23" s="81"/>
      <c r="D23" s="81"/>
      <c r="E23" s="427" t="s">
        <v>33</v>
      </c>
      <c r="F23" s="428"/>
      <c r="G23" s="428"/>
      <c r="H23" s="428"/>
      <c r="I23" s="428"/>
      <c r="J23" s="428"/>
      <c r="K23" s="428"/>
      <c r="L23" s="428"/>
      <c r="M23" s="429"/>
      <c r="N23" s="427" t="s">
        <v>34</v>
      </c>
      <c r="O23" s="428"/>
      <c r="P23" s="428"/>
      <c r="Q23" s="428"/>
      <c r="R23" s="428"/>
      <c r="S23" s="428"/>
      <c r="T23" s="428"/>
      <c r="U23" s="428"/>
      <c r="V23" s="428"/>
      <c r="W23" s="428"/>
      <c r="X23" s="423"/>
      <c r="Y23" s="424"/>
      <c r="Z23" s="426"/>
      <c r="AA23" s="41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ht="12" customHeight="1" x14ac:dyDescent="0.2">
      <c r="A24" s="3"/>
      <c r="B24" s="82" t="s">
        <v>35</v>
      </c>
      <c r="C24" s="83" t="s">
        <v>36</v>
      </c>
      <c r="D24" s="84" t="s">
        <v>37</v>
      </c>
      <c r="E24" s="85" t="s">
        <v>38</v>
      </c>
      <c r="F24" s="86" t="s">
        <v>39</v>
      </c>
      <c r="G24" s="87" t="s">
        <v>40</v>
      </c>
      <c r="H24" s="85" t="s">
        <v>41</v>
      </c>
      <c r="I24" s="86" t="s">
        <v>42</v>
      </c>
      <c r="J24" s="87" t="s">
        <v>43</v>
      </c>
      <c r="K24" s="85" t="s">
        <v>44</v>
      </c>
      <c r="L24" s="88" t="s">
        <v>45</v>
      </c>
      <c r="M24" s="89" t="s">
        <v>46</v>
      </c>
      <c r="N24" s="90" t="s">
        <v>47</v>
      </c>
      <c r="O24" s="86" t="s">
        <v>48</v>
      </c>
      <c r="P24" s="88" t="s">
        <v>40</v>
      </c>
      <c r="Q24" s="91" t="s">
        <v>49</v>
      </c>
      <c r="R24" s="83" t="s">
        <v>50</v>
      </c>
      <c r="S24" s="89" t="s">
        <v>51</v>
      </c>
      <c r="T24" s="92" t="s">
        <v>52</v>
      </c>
      <c r="U24" s="90" t="s">
        <v>53</v>
      </c>
      <c r="V24" s="86" t="s">
        <v>54</v>
      </c>
      <c r="W24" s="93" t="s">
        <v>55</v>
      </c>
      <c r="X24" s="94" t="s">
        <v>56</v>
      </c>
      <c r="Y24" s="94" t="s">
        <v>57</v>
      </c>
      <c r="Z24" s="95" t="s">
        <v>58</v>
      </c>
      <c r="AA24" s="96"/>
      <c r="AB24" s="290" t="s">
        <v>146</v>
      </c>
      <c r="AC24" s="289"/>
      <c r="AD24" s="301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8"/>
      <c r="AP24" s="3"/>
    </row>
    <row r="25" spans="1:42" ht="12" customHeight="1" thickBot="1" x14ac:dyDescent="0.25">
      <c r="A25" s="3"/>
      <c r="B25" s="99"/>
      <c r="C25" s="100" t="s">
        <v>59</v>
      </c>
      <c r="D25" s="101"/>
      <c r="E25" s="102" t="s">
        <v>60</v>
      </c>
      <c r="F25" s="103" t="s">
        <v>60</v>
      </c>
      <c r="G25" s="104" t="s">
        <v>60</v>
      </c>
      <c r="H25" s="102" t="s">
        <v>61</v>
      </c>
      <c r="I25" s="103" t="s">
        <v>62</v>
      </c>
      <c r="J25" s="104" t="s">
        <v>61</v>
      </c>
      <c r="K25" s="102" t="s">
        <v>63</v>
      </c>
      <c r="L25" s="105" t="s">
        <v>63</v>
      </c>
      <c r="M25" s="106" t="s">
        <v>64</v>
      </c>
      <c r="N25" s="107" t="s">
        <v>60</v>
      </c>
      <c r="O25" s="103" t="s">
        <v>60</v>
      </c>
      <c r="P25" s="105" t="s">
        <v>60</v>
      </c>
      <c r="Q25" s="108" t="s">
        <v>65</v>
      </c>
      <c r="R25" s="100" t="s">
        <v>66</v>
      </c>
      <c r="S25" s="109" t="s">
        <v>66</v>
      </c>
      <c r="T25" s="110" t="s">
        <v>65</v>
      </c>
      <c r="U25" s="107" t="s">
        <v>61</v>
      </c>
      <c r="V25" s="103" t="s">
        <v>61</v>
      </c>
      <c r="W25" s="111" t="s">
        <v>64</v>
      </c>
      <c r="X25" s="111" t="s">
        <v>64</v>
      </c>
      <c r="Y25" s="112" t="s">
        <v>67</v>
      </c>
      <c r="Z25" s="106" t="s">
        <v>67</v>
      </c>
      <c r="AA25" s="113"/>
      <c r="AB25" s="290" t="s">
        <v>147</v>
      </c>
      <c r="AC25" s="298" t="s">
        <v>148</v>
      </c>
      <c r="AD25" s="310" t="s">
        <v>149</v>
      </c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5"/>
      <c r="AP25" s="3"/>
    </row>
    <row r="26" spans="1:42" ht="12" customHeight="1" x14ac:dyDescent="0.2">
      <c r="A26" s="3"/>
      <c r="B26" s="279" t="s">
        <v>143</v>
      </c>
      <c r="C26" s="282">
        <v>24</v>
      </c>
      <c r="D26" s="283" t="s">
        <v>23</v>
      </c>
      <c r="E26" s="285">
        <v>47.983844757080099</v>
      </c>
      <c r="F26" s="286">
        <v>48.3515014648438</v>
      </c>
      <c r="G26" s="280">
        <v>-0.36765432357788103</v>
      </c>
      <c r="H26" s="296">
        <v>68.042457580566406</v>
      </c>
      <c r="I26" s="295">
        <v>61.2130126953125</v>
      </c>
      <c r="J26" s="294">
        <f>IF(AND(ISNUMBER(H26),ISNUMBER(I26)),H26-I26,"-")</f>
        <v>6.8294448852539062</v>
      </c>
      <c r="K26" s="293">
        <v>6.6774201393127397</v>
      </c>
      <c r="L26" s="274">
        <v>3.73519682884216</v>
      </c>
      <c r="M26" s="281">
        <v>0</v>
      </c>
      <c r="N26" s="285"/>
      <c r="O26" s="286"/>
      <c r="P26" s="280"/>
      <c r="Q26" s="275"/>
      <c r="R26" s="286"/>
      <c r="S26" s="284"/>
      <c r="T26" s="287"/>
      <c r="U26" s="293"/>
      <c r="V26" s="274"/>
      <c r="W26" s="278"/>
      <c r="X26" s="277"/>
      <c r="Y26" s="276"/>
      <c r="Z26" s="281">
        <v>0</v>
      </c>
      <c r="AA26" s="297"/>
      <c r="AB26" s="309">
        <f>(E26*H26-F26*I26)/1000</f>
        <v>0.30519764843120173</v>
      </c>
      <c r="AC26" s="309">
        <f>Z26-AB26</f>
        <v>-0.30519764843120173</v>
      </c>
      <c r="AD26" s="308">
        <f>G26/F26*100</f>
        <v>-0.76037829734243345</v>
      </c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8"/>
      <c r="AP26" s="119"/>
    </row>
    <row r="27" spans="1:42" ht="12" customHeight="1" x14ac:dyDescent="0.2">
      <c r="A27" s="3"/>
      <c r="B27" s="258" t="s">
        <v>68</v>
      </c>
      <c r="C27" s="291">
        <v>24</v>
      </c>
      <c r="D27" s="302" t="s">
        <v>23</v>
      </c>
      <c r="E27" s="259">
        <v>54.459297180175803</v>
      </c>
      <c r="F27" s="260">
        <v>54.8724174499512</v>
      </c>
      <c r="G27" s="261">
        <v>-0.41312634944915799</v>
      </c>
      <c r="H27" s="262">
        <v>67.755424499511705</v>
      </c>
      <c r="I27" s="263">
        <v>61.921482086181598</v>
      </c>
      <c r="J27" s="264">
        <f>IF(AND(ISNUMBER(H27),ISNUMBER(I27)),H27-I27,"-")</f>
        <v>5.8339424133301065</v>
      </c>
      <c r="K27" s="265">
        <v>6.6492624282836896</v>
      </c>
      <c r="L27" s="266">
        <v>3.7740182876586901</v>
      </c>
      <c r="M27" s="267">
        <v>0</v>
      </c>
      <c r="N27" s="259"/>
      <c r="O27" s="260"/>
      <c r="P27" s="261"/>
      <c r="Q27" s="268"/>
      <c r="R27" s="260"/>
      <c r="S27" s="269"/>
      <c r="T27" s="270"/>
      <c r="U27" s="265"/>
      <c r="V27" s="266"/>
      <c r="W27" s="271"/>
      <c r="X27" s="272"/>
      <c r="Y27" s="273"/>
      <c r="Z27" s="267">
        <v>0</v>
      </c>
      <c r="AA27" s="297"/>
      <c r="AB27" s="309">
        <f t="shared" ref="AB27:AB55" si="0">(E27*H27-F27*I27)/1000</f>
        <v>0.29213138423524015</v>
      </c>
      <c r="AC27" s="309">
        <f t="shared" ref="AC27:AC55" si="1">Z27-AB27</f>
        <v>-0.29213138423524015</v>
      </c>
      <c r="AD27" s="308">
        <f t="shared" ref="AD27:AD55" si="2">G27/F27*100</f>
        <v>-0.75288527214236201</v>
      </c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8"/>
      <c r="AP27" s="119"/>
    </row>
    <row r="28" spans="1:42" s="120" customFormat="1" ht="12" customHeight="1" x14ac:dyDescent="0.2">
      <c r="A28" s="121"/>
      <c r="B28" s="122" t="s">
        <v>69</v>
      </c>
      <c r="C28" s="292">
        <v>24</v>
      </c>
      <c r="D28" s="302" t="s">
        <v>23</v>
      </c>
      <c r="E28" s="123">
        <v>53.506523132324197</v>
      </c>
      <c r="F28" s="124">
        <v>53.909847259521499</v>
      </c>
      <c r="G28" s="125">
        <v>-0.40332186222076399</v>
      </c>
      <c r="H28" s="126">
        <v>66.930404663085895</v>
      </c>
      <c r="I28" s="127">
        <v>61.145736694335902</v>
      </c>
      <c r="J28" s="128">
        <f t="shared" ref="J28:J91" si="3">IF(AND(ISNUMBER(H28),ISNUMBER(I28)),H28-I28,"-")</f>
        <v>5.7846679687499929</v>
      </c>
      <c r="K28" s="129">
        <v>6.5356926918029803</v>
      </c>
      <c r="L28" s="130">
        <v>3.54314112663269</v>
      </c>
      <c r="M28" s="303">
        <v>0</v>
      </c>
      <c r="N28" s="123"/>
      <c r="O28" s="124"/>
      <c r="P28" s="125"/>
      <c r="Q28" s="131"/>
      <c r="R28" s="124"/>
      <c r="S28" s="304"/>
      <c r="T28" s="132"/>
      <c r="U28" s="129"/>
      <c r="V28" s="130"/>
      <c r="W28" s="305"/>
      <c r="X28" s="306"/>
      <c r="Y28" s="307"/>
      <c r="Z28" s="303">
        <v>0</v>
      </c>
      <c r="AA28" s="297"/>
      <c r="AB28" s="309">
        <f t="shared" si="0"/>
        <v>0.28485591959865725</v>
      </c>
      <c r="AC28" s="309">
        <f t="shared" si="1"/>
        <v>-0.28485591959865725</v>
      </c>
      <c r="AD28" s="308">
        <f t="shared" si="2"/>
        <v>-0.74814135584390795</v>
      </c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8"/>
      <c r="AP28" s="119"/>
    </row>
    <row r="29" spans="1:42" ht="12" customHeight="1" x14ac:dyDescent="0.2">
      <c r="A29" s="121"/>
      <c r="B29" s="122" t="s">
        <v>70</v>
      </c>
      <c r="C29" s="292">
        <v>24</v>
      </c>
      <c r="D29" s="302" t="s">
        <v>23</v>
      </c>
      <c r="E29" s="123">
        <v>66.008270263671903</v>
      </c>
      <c r="F29" s="124">
        <v>66.494369506835895</v>
      </c>
      <c r="G29" s="125">
        <v>-0.48609757423400901</v>
      </c>
      <c r="H29" s="126">
        <v>65.629074096679702</v>
      </c>
      <c r="I29" s="127">
        <v>61.037967681884801</v>
      </c>
      <c r="J29" s="128">
        <f t="shared" si="3"/>
        <v>4.5911064147949006</v>
      </c>
      <c r="K29" s="129">
        <v>6.61667680740356</v>
      </c>
      <c r="L29" s="130">
        <v>3.3559551239013699</v>
      </c>
      <c r="M29" s="303">
        <v>0</v>
      </c>
      <c r="N29" s="123"/>
      <c r="O29" s="124"/>
      <c r="P29" s="125"/>
      <c r="Q29" s="131"/>
      <c r="R29" s="124"/>
      <c r="S29" s="304"/>
      <c r="T29" s="132"/>
      <c r="U29" s="129"/>
      <c r="V29" s="130"/>
      <c r="W29" s="305"/>
      <c r="X29" s="306"/>
      <c r="Y29" s="307"/>
      <c r="Z29" s="303">
        <v>0</v>
      </c>
      <c r="AA29" s="297"/>
      <c r="AB29" s="309">
        <f t="shared" si="0"/>
        <v>0.27338048314262731</v>
      </c>
      <c r="AC29" s="309">
        <f t="shared" si="1"/>
        <v>-0.27338048314262731</v>
      </c>
      <c r="AD29" s="308">
        <f t="shared" si="2"/>
        <v>-0.73103569195288964</v>
      </c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8"/>
      <c r="AP29" s="119"/>
    </row>
    <row r="30" spans="1:42" ht="12" customHeight="1" x14ac:dyDescent="0.2">
      <c r="A30" s="121"/>
      <c r="B30" s="122" t="s">
        <v>71</v>
      </c>
      <c r="C30" s="292">
        <v>24</v>
      </c>
      <c r="D30" s="302" t="s">
        <v>23</v>
      </c>
      <c r="E30" s="123">
        <v>49.475669860839801</v>
      </c>
      <c r="F30" s="124">
        <v>49.848861694335902</v>
      </c>
      <c r="G30" s="125">
        <v>-0.37318861484527599</v>
      </c>
      <c r="H30" s="126">
        <v>67.643569946289105</v>
      </c>
      <c r="I30" s="127">
        <v>61.335651397705099</v>
      </c>
      <c r="J30" s="128">
        <f t="shared" si="3"/>
        <v>6.3079185485840057</v>
      </c>
      <c r="K30" s="129">
        <v>6.5894403457641602</v>
      </c>
      <c r="L30" s="130">
        <v>3.44422435760498</v>
      </c>
      <c r="M30" s="303">
        <v>0</v>
      </c>
      <c r="N30" s="123"/>
      <c r="O30" s="124"/>
      <c r="P30" s="125"/>
      <c r="Q30" s="131"/>
      <c r="R30" s="124"/>
      <c r="S30" s="304"/>
      <c r="T30" s="132"/>
      <c r="U30" s="129"/>
      <c r="V30" s="130"/>
      <c r="W30" s="305"/>
      <c r="X30" s="306"/>
      <c r="Y30" s="307"/>
      <c r="Z30" s="303">
        <v>0</v>
      </c>
      <c r="AA30" s="297"/>
      <c r="AB30" s="309">
        <f t="shared" si="0"/>
        <v>0.28919853141502244</v>
      </c>
      <c r="AC30" s="309">
        <f t="shared" si="1"/>
        <v>-0.28919853141502244</v>
      </c>
      <c r="AD30" s="308">
        <f t="shared" si="2"/>
        <v>-0.74864019389971281</v>
      </c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8"/>
      <c r="AP30" s="119"/>
    </row>
    <row r="31" spans="1:42" ht="12" customHeight="1" x14ac:dyDescent="0.2">
      <c r="A31" s="121"/>
      <c r="B31" s="122" t="s">
        <v>72</v>
      </c>
      <c r="C31" s="292">
        <v>24</v>
      </c>
      <c r="D31" s="302" t="s">
        <v>23</v>
      </c>
      <c r="E31" s="123">
        <v>64.06396484375</v>
      </c>
      <c r="F31" s="124">
        <v>64.539642333984403</v>
      </c>
      <c r="G31" s="125">
        <v>-0.47567176818847701</v>
      </c>
      <c r="H31" s="126">
        <v>66.648132324218807</v>
      </c>
      <c r="I31" s="127">
        <v>61.678932189941399</v>
      </c>
      <c r="J31" s="128">
        <f t="shared" si="3"/>
        <v>4.9692001342774077</v>
      </c>
      <c r="K31" s="129">
        <v>6.8082547187805202</v>
      </c>
      <c r="L31" s="130">
        <v>3.89974117279053</v>
      </c>
      <c r="M31" s="303">
        <v>0</v>
      </c>
      <c r="N31" s="123"/>
      <c r="O31" s="124"/>
      <c r="P31" s="125"/>
      <c r="Q31" s="131"/>
      <c r="R31" s="124"/>
      <c r="S31" s="304"/>
      <c r="T31" s="132"/>
      <c r="U31" s="129"/>
      <c r="V31" s="130"/>
      <c r="W31" s="305"/>
      <c r="X31" s="306"/>
      <c r="Y31" s="307"/>
      <c r="Z31" s="303">
        <v>0</v>
      </c>
      <c r="AA31" s="297"/>
      <c r="AB31" s="309">
        <f t="shared" si="0"/>
        <v>0.28900738303945628</v>
      </c>
      <c r="AC31" s="309">
        <f t="shared" si="1"/>
        <v>-0.28900738303945628</v>
      </c>
      <c r="AD31" s="308">
        <f t="shared" si="2"/>
        <v>-0.73702262824286568</v>
      </c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8"/>
      <c r="AP31" s="119"/>
    </row>
    <row r="32" spans="1:42" ht="12" customHeight="1" x14ac:dyDescent="0.2">
      <c r="A32" s="121"/>
      <c r="B32" s="122" t="s">
        <v>73</v>
      </c>
      <c r="C32" s="292">
        <v>24</v>
      </c>
      <c r="D32" s="302" t="s">
        <v>23</v>
      </c>
      <c r="E32" s="123">
        <v>47.560344696044901</v>
      </c>
      <c r="F32" s="124">
        <v>47.937553405761697</v>
      </c>
      <c r="G32" s="125">
        <v>-0.37721550464630099</v>
      </c>
      <c r="H32" s="126">
        <v>68.238273620605497</v>
      </c>
      <c r="I32" s="127">
        <v>61.489311218261697</v>
      </c>
      <c r="J32" s="128">
        <f t="shared" si="3"/>
        <v>6.7489624023437997</v>
      </c>
      <c r="K32" s="129">
        <v>6.2939825057983398</v>
      </c>
      <c r="L32" s="130">
        <v>3.68564057350159</v>
      </c>
      <c r="M32" s="303">
        <v>0</v>
      </c>
      <c r="N32" s="123"/>
      <c r="O32" s="124"/>
      <c r="P32" s="125"/>
      <c r="Q32" s="131"/>
      <c r="R32" s="124"/>
      <c r="S32" s="304"/>
      <c r="T32" s="132"/>
      <c r="U32" s="129"/>
      <c r="V32" s="130"/>
      <c r="W32" s="305"/>
      <c r="X32" s="306"/>
      <c r="Y32" s="307"/>
      <c r="Z32" s="303">
        <v>0</v>
      </c>
      <c r="AA32" s="297"/>
      <c r="AB32" s="309">
        <f t="shared" si="0"/>
        <v>0.29778867445010337</v>
      </c>
      <c r="AC32" s="309">
        <f t="shared" si="1"/>
        <v>-0.29778867445010337</v>
      </c>
      <c r="AD32" s="308">
        <f t="shared" si="2"/>
        <v>-0.78688935468484467</v>
      </c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8"/>
      <c r="AP32" s="119"/>
    </row>
    <row r="33" spans="1:42" ht="12" customHeight="1" x14ac:dyDescent="0.2">
      <c r="A33" s="121"/>
      <c r="B33" s="122" t="s">
        <v>74</v>
      </c>
      <c r="C33" s="292">
        <v>24</v>
      </c>
      <c r="D33" s="302" t="s">
        <v>23</v>
      </c>
      <c r="E33" s="123">
        <v>50.085117340087898</v>
      </c>
      <c r="F33" s="124">
        <v>50.551185607910199</v>
      </c>
      <c r="G33" s="125">
        <v>-0.46607100963592502</v>
      </c>
      <c r="H33" s="126">
        <v>68.016098022460895</v>
      </c>
      <c r="I33" s="127">
        <v>61.481330871582003</v>
      </c>
      <c r="J33" s="128">
        <f t="shared" si="3"/>
        <v>6.534767150878892</v>
      </c>
      <c r="K33" s="129">
        <v>5.7786531448364302</v>
      </c>
      <c r="L33" s="130">
        <v>3.55888152122498</v>
      </c>
      <c r="M33" s="303">
        <v>0</v>
      </c>
      <c r="N33" s="123"/>
      <c r="O33" s="124"/>
      <c r="P33" s="125"/>
      <c r="Q33" s="131"/>
      <c r="R33" s="124"/>
      <c r="S33" s="304"/>
      <c r="T33" s="132"/>
      <c r="U33" s="129"/>
      <c r="V33" s="130"/>
      <c r="W33" s="305"/>
      <c r="X33" s="306"/>
      <c r="Y33" s="307"/>
      <c r="Z33" s="303">
        <v>0</v>
      </c>
      <c r="AA33" s="297"/>
      <c r="AB33" s="309">
        <f t="shared" si="0"/>
        <v>0.29864008215919285</v>
      </c>
      <c r="AC33" s="309">
        <f t="shared" si="1"/>
        <v>-0.29864008215919285</v>
      </c>
      <c r="AD33" s="308">
        <f t="shared" si="2"/>
        <v>-0.92197839483114852</v>
      </c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8"/>
      <c r="AP33" s="119"/>
    </row>
    <row r="34" spans="1:42" ht="12" customHeight="1" x14ac:dyDescent="0.2">
      <c r="A34" s="121"/>
      <c r="B34" s="122" t="s">
        <v>75</v>
      </c>
      <c r="C34" s="292">
        <v>24</v>
      </c>
      <c r="D34" s="302" t="s">
        <v>23</v>
      </c>
      <c r="E34" s="123">
        <v>38.425163269042997</v>
      </c>
      <c r="F34" s="124">
        <v>38.769664764404297</v>
      </c>
      <c r="G34" s="125">
        <v>-0.34450089931487998</v>
      </c>
      <c r="H34" s="126">
        <v>69.205398559570298</v>
      </c>
      <c r="I34" s="127">
        <v>60.673393249511697</v>
      </c>
      <c r="J34" s="128">
        <f t="shared" si="3"/>
        <v>8.5320053100586009</v>
      </c>
      <c r="K34" s="129">
        <v>5.7389183044433603</v>
      </c>
      <c r="L34" s="130">
        <v>3.47367596626282</v>
      </c>
      <c r="M34" s="303">
        <v>0</v>
      </c>
      <c r="N34" s="123"/>
      <c r="O34" s="124"/>
      <c r="P34" s="125"/>
      <c r="Q34" s="131"/>
      <c r="R34" s="124"/>
      <c r="S34" s="304"/>
      <c r="T34" s="132"/>
      <c r="U34" s="129"/>
      <c r="V34" s="130"/>
      <c r="W34" s="305"/>
      <c r="X34" s="306"/>
      <c r="Y34" s="307"/>
      <c r="Z34" s="303">
        <v>0</v>
      </c>
      <c r="AA34" s="297"/>
      <c r="AB34" s="309">
        <f t="shared" si="0"/>
        <v>0.30694162234824263</v>
      </c>
      <c r="AC34" s="309">
        <f t="shared" si="1"/>
        <v>-0.30694162234824263</v>
      </c>
      <c r="AD34" s="308">
        <f t="shared" si="2"/>
        <v>-0.8885836424130692</v>
      </c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8"/>
      <c r="AP34" s="133"/>
    </row>
    <row r="35" spans="1:42" ht="12" customHeight="1" x14ac:dyDescent="0.2">
      <c r="A35" s="121"/>
      <c r="B35" s="122" t="s">
        <v>76</v>
      </c>
      <c r="C35" s="292">
        <v>24</v>
      </c>
      <c r="D35" s="302" t="s">
        <v>23</v>
      </c>
      <c r="E35" s="123">
        <v>42.160415649414098</v>
      </c>
      <c r="F35" s="124">
        <v>42.533580780029297</v>
      </c>
      <c r="G35" s="125">
        <v>-0.37316548824310303</v>
      </c>
      <c r="H35" s="126">
        <v>68.424499511718807</v>
      </c>
      <c r="I35" s="127">
        <v>60.786766052246101</v>
      </c>
      <c r="J35" s="128">
        <f t="shared" si="3"/>
        <v>7.637733459472706</v>
      </c>
      <c r="K35" s="129">
        <v>5.7777147293090803</v>
      </c>
      <c r="L35" s="130">
        <v>3.5057244300842298</v>
      </c>
      <c r="M35" s="303">
        <v>0</v>
      </c>
      <c r="N35" s="123"/>
      <c r="O35" s="124"/>
      <c r="P35" s="125"/>
      <c r="Q35" s="131"/>
      <c r="R35" s="124"/>
      <c r="S35" s="304"/>
      <c r="T35" s="132"/>
      <c r="U35" s="129"/>
      <c r="V35" s="130"/>
      <c r="W35" s="305"/>
      <c r="X35" s="306"/>
      <c r="Y35" s="307"/>
      <c r="Z35" s="303">
        <v>0</v>
      </c>
      <c r="AA35" s="297"/>
      <c r="AB35" s="309">
        <f t="shared" si="0"/>
        <v>0.29932651577724484</v>
      </c>
      <c r="AC35" s="309">
        <f t="shared" si="1"/>
        <v>-0.29932651577724484</v>
      </c>
      <c r="AD35" s="308">
        <f t="shared" si="2"/>
        <v>-0.87734322245992191</v>
      </c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8"/>
      <c r="AP35" s="119"/>
    </row>
    <row r="36" spans="1:42" ht="12" customHeight="1" x14ac:dyDescent="0.2">
      <c r="A36" s="121"/>
      <c r="B36" s="122" t="s">
        <v>77</v>
      </c>
      <c r="C36" s="292">
        <v>24</v>
      </c>
      <c r="D36" s="302" t="s">
        <v>78</v>
      </c>
      <c r="E36" s="123">
        <v>56.904922485351598</v>
      </c>
      <c r="F36" s="124">
        <v>56.818355560302699</v>
      </c>
      <c r="G36" s="125">
        <v>8.6564779281616197E-2</v>
      </c>
      <c r="H36" s="126">
        <v>68.086196899414105</v>
      </c>
      <c r="I36" s="127">
        <v>52.820945739746101</v>
      </c>
      <c r="J36" s="128">
        <f t="shared" si="3"/>
        <v>15.265251159668004</v>
      </c>
      <c r="K36" s="129">
        <v>5.9731869697570801</v>
      </c>
      <c r="L36" s="130">
        <v>3.8569688796997101</v>
      </c>
      <c r="M36" s="303">
        <v>0.87582737207412698</v>
      </c>
      <c r="N36" s="123"/>
      <c r="O36" s="124"/>
      <c r="P36" s="125"/>
      <c r="Q36" s="131"/>
      <c r="R36" s="124"/>
      <c r="S36" s="304"/>
      <c r="T36" s="132"/>
      <c r="U36" s="129"/>
      <c r="V36" s="130"/>
      <c r="W36" s="305"/>
      <c r="X36" s="306"/>
      <c r="Y36" s="307"/>
      <c r="Z36" s="303">
        <v>0.87582737207412698</v>
      </c>
      <c r="AA36" s="297"/>
      <c r="AB36" s="309">
        <f t="shared" si="0"/>
        <v>0.87324048081119598</v>
      </c>
      <c r="AC36" s="309">
        <f t="shared" si="1"/>
        <v>2.5868912629309904E-3</v>
      </c>
      <c r="AD36" s="308">
        <f t="shared" si="2"/>
        <v>0.15235354565962914</v>
      </c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8"/>
      <c r="AP36" s="119"/>
    </row>
    <row r="37" spans="1:42" ht="12" customHeight="1" x14ac:dyDescent="0.2">
      <c r="B37" s="122" t="s">
        <v>79</v>
      </c>
      <c r="C37" s="292">
        <v>24</v>
      </c>
      <c r="D37" s="302" t="s">
        <v>23</v>
      </c>
      <c r="E37" s="123">
        <v>68.075721740722699</v>
      </c>
      <c r="F37" s="124">
        <v>68.761184692382798</v>
      </c>
      <c r="G37" s="125">
        <v>-0.685463666915894</v>
      </c>
      <c r="H37" s="126">
        <v>68.268798828125</v>
      </c>
      <c r="I37" s="127">
        <v>49.453628540039098</v>
      </c>
      <c r="J37" s="128">
        <f t="shared" si="3"/>
        <v>18.815170288085902</v>
      </c>
      <c r="K37" s="129">
        <v>5.9697456359863299</v>
      </c>
      <c r="L37" s="130">
        <v>3.7749464511871298</v>
      </c>
      <c r="M37" s="303">
        <v>1.2501084804534901</v>
      </c>
      <c r="N37" s="123"/>
      <c r="O37" s="124"/>
      <c r="P37" s="125"/>
      <c r="Q37" s="131"/>
      <c r="R37" s="124"/>
      <c r="S37" s="304"/>
      <c r="T37" s="132"/>
      <c r="U37" s="129"/>
      <c r="V37" s="130"/>
      <c r="W37" s="305"/>
      <c r="X37" s="306"/>
      <c r="Y37" s="307"/>
      <c r="Z37" s="303">
        <v>1.2501084804534901</v>
      </c>
      <c r="AA37" s="297"/>
      <c r="AB37" s="309">
        <f t="shared" si="0"/>
        <v>1.2469576668466915</v>
      </c>
      <c r="AC37" s="309">
        <f t="shared" si="1"/>
        <v>3.1508136067985859E-3</v>
      </c>
      <c r="AD37" s="308">
        <f t="shared" si="2"/>
        <v>-0.9968758827854054</v>
      </c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8"/>
      <c r="AP37" s="119"/>
    </row>
    <row r="38" spans="1:42" ht="12" customHeight="1" x14ac:dyDescent="0.2">
      <c r="B38" s="122" t="s">
        <v>80</v>
      </c>
      <c r="C38" s="292">
        <v>24</v>
      </c>
      <c r="D38" s="302" t="s">
        <v>23</v>
      </c>
      <c r="E38" s="123">
        <v>68.360595703125</v>
      </c>
      <c r="F38" s="124">
        <v>69.0718994140625</v>
      </c>
      <c r="G38" s="125">
        <v>-0.71130609512329102</v>
      </c>
      <c r="H38" s="126">
        <v>68.928802490234403</v>
      </c>
      <c r="I38" s="127">
        <v>50.619941711425803</v>
      </c>
      <c r="J38" s="128">
        <f t="shared" si="3"/>
        <v>18.308860778808601</v>
      </c>
      <c r="K38" s="129">
        <v>5.78564405441284</v>
      </c>
      <c r="L38" s="130">
        <v>3.6020085811614999</v>
      </c>
      <c r="M38" s="303">
        <v>1.2188292741775499</v>
      </c>
      <c r="N38" s="123"/>
      <c r="O38" s="124"/>
      <c r="P38" s="125"/>
      <c r="Q38" s="131"/>
      <c r="R38" s="124"/>
      <c r="S38" s="304"/>
      <c r="T38" s="132"/>
      <c r="U38" s="129"/>
      <c r="V38" s="130"/>
      <c r="W38" s="305"/>
      <c r="X38" s="306"/>
      <c r="Y38" s="307"/>
      <c r="Z38" s="303">
        <v>1.2188292741775499</v>
      </c>
      <c r="AA38" s="297"/>
      <c r="AB38" s="309">
        <f t="shared" si="0"/>
        <v>1.21559847709816</v>
      </c>
      <c r="AC38" s="309">
        <f t="shared" si="1"/>
        <v>3.230797079389891E-3</v>
      </c>
      <c r="AD38" s="308">
        <f t="shared" si="2"/>
        <v>-1.0298053204809865</v>
      </c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8"/>
      <c r="AP38" s="119"/>
    </row>
    <row r="39" spans="1:42" ht="12" customHeight="1" x14ac:dyDescent="0.2">
      <c r="B39" s="122" t="s">
        <v>81</v>
      </c>
      <c r="C39" s="292">
        <v>24</v>
      </c>
      <c r="D39" s="302" t="s">
        <v>23</v>
      </c>
      <c r="E39" s="123">
        <v>73.920486450195298</v>
      </c>
      <c r="F39" s="124">
        <v>74.665954589843807</v>
      </c>
      <c r="G39" s="125">
        <v>-0.74546504020690896</v>
      </c>
      <c r="H39" s="126">
        <v>68.440124511718807</v>
      </c>
      <c r="I39" s="127">
        <v>51.9179496765137</v>
      </c>
      <c r="J39" s="128">
        <f t="shared" si="3"/>
        <v>16.522174835205107</v>
      </c>
      <c r="K39" s="129">
        <v>5.6436648368835396</v>
      </c>
      <c r="L39" s="130">
        <v>3.6372759342193599</v>
      </c>
      <c r="M39" s="303">
        <v>1.1858533620834399</v>
      </c>
      <c r="N39" s="123"/>
      <c r="O39" s="124"/>
      <c r="P39" s="125"/>
      <c r="Q39" s="131"/>
      <c r="R39" s="124"/>
      <c r="S39" s="304"/>
      <c r="T39" s="132"/>
      <c r="U39" s="129"/>
      <c r="V39" s="130"/>
      <c r="W39" s="305"/>
      <c r="X39" s="306"/>
      <c r="Y39" s="307"/>
      <c r="Z39" s="303">
        <v>1.1858533620834399</v>
      </c>
      <c r="AA39" s="297"/>
      <c r="AB39" s="309">
        <f t="shared" si="0"/>
        <v>1.1826240236738217</v>
      </c>
      <c r="AC39" s="309">
        <f t="shared" si="1"/>
        <v>3.2293384096182542E-3</v>
      </c>
      <c r="AD39" s="308">
        <f t="shared" si="2"/>
        <v>-0.99840020033482357</v>
      </c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8"/>
      <c r="AP39" s="119"/>
    </row>
    <row r="40" spans="1:42" ht="12" customHeight="1" x14ac:dyDescent="0.2">
      <c r="B40" s="122" t="s">
        <v>82</v>
      </c>
      <c r="C40" s="292">
        <v>24</v>
      </c>
      <c r="D40" s="302" t="s">
        <v>23</v>
      </c>
      <c r="E40" s="123">
        <v>79.028953552246094</v>
      </c>
      <c r="F40" s="124">
        <v>79.833587646484403</v>
      </c>
      <c r="G40" s="125">
        <v>-0.80463671684265103</v>
      </c>
      <c r="H40" s="126">
        <v>67.834434509277301</v>
      </c>
      <c r="I40" s="127">
        <v>52.649036407470703</v>
      </c>
      <c r="J40" s="128">
        <f t="shared" si="3"/>
        <v>15.185398101806598</v>
      </c>
      <c r="K40" s="129">
        <v>5.6639752388000497</v>
      </c>
      <c r="L40" s="130">
        <v>3.69874787330627</v>
      </c>
      <c r="M40" s="303">
        <v>1.16108202934265</v>
      </c>
      <c r="N40" s="123"/>
      <c r="O40" s="124"/>
      <c r="P40" s="125"/>
      <c r="Q40" s="131"/>
      <c r="R40" s="124"/>
      <c r="S40" s="304"/>
      <c r="T40" s="132"/>
      <c r="U40" s="129"/>
      <c r="V40" s="130"/>
      <c r="W40" s="305"/>
      <c r="X40" s="306"/>
      <c r="Y40" s="307"/>
      <c r="Z40" s="303">
        <v>1.16108202934265</v>
      </c>
      <c r="AA40" s="297"/>
      <c r="AB40" s="309">
        <f t="shared" si="0"/>
        <v>1.1577229115377941</v>
      </c>
      <c r="AC40" s="309">
        <f t="shared" si="1"/>
        <v>3.3591178048559822E-3</v>
      </c>
      <c r="AD40" s="308">
        <f t="shared" si="2"/>
        <v>-1.0078924680244963</v>
      </c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8"/>
      <c r="AP40" s="119"/>
    </row>
    <row r="41" spans="1:42" ht="12" customHeight="1" x14ac:dyDescent="0.2">
      <c r="B41" s="122" t="s">
        <v>83</v>
      </c>
      <c r="C41" s="292">
        <v>24</v>
      </c>
      <c r="D41" s="302" t="s">
        <v>23</v>
      </c>
      <c r="E41" s="123">
        <v>79.092262268066406</v>
      </c>
      <c r="F41" s="124">
        <v>79.877136230468807</v>
      </c>
      <c r="G41" s="125">
        <v>-0.784887075424194</v>
      </c>
      <c r="H41" s="126">
        <v>68.411376953125</v>
      </c>
      <c r="I41" s="127">
        <v>53.213367462158203</v>
      </c>
      <c r="J41" s="128">
        <f t="shared" si="3"/>
        <v>15.198009490966797</v>
      </c>
      <c r="K41" s="129">
        <v>5.6253080368042001</v>
      </c>
      <c r="L41" s="130">
        <v>3.6637737751007098</v>
      </c>
      <c r="M41" s="303">
        <v>1.16367852687836</v>
      </c>
      <c r="N41" s="123"/>
      <c r="O41" s="124"/>
      <c r="P41" s="125"/>
      <c r="Q41" s="131"/>
      <c r="R41" s="124"/>
      <c r="S41" s="304"/>
      <c r="T41" s="132"/>
      <c r="U41" s="129"/>
      <c r="V41" s="130"/>
      <c r="W41" s="305"/>
      <c r="X41" s="306"/>
      <c r="Y41" s="307"/>
      <c r="Z41" s="303">
        <v>1.16367852687836</v>
      </c>
      <c r="AA41" s="297"/>
      <c r="AB41" s="309">
        <f t="shared" si="0"/>
        <v>1.1602791660393095</v>
      </c>
      <c r="AC41" s="309">
        <f t="shared" si="1"/>
        <v>3.3993608390505692E-3</v>
      </c>
      <c r="AD41" s="308">
        <f t="shared" si="2"/>
        <v>-0.98261794609106434</v>
      </c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8"/>
      <c r="AP41" s="119"/>
    </row>
    <row r="42" spans="1:42" ht="12" customHeight="1" x14ac:dyDescent="0.2">
      <c r="B42" s="122" t="s">
        <v>84</v>
      </c>
      <c r="C42" s="292">
        <v>24</v>
      </c>
      <c r="D42" s="302" t="s">
        <v>23</v>
      </c>
      <c r="E42" s="123">
        <v>66.659988403320298</v>
      </c>
      <c r="F42" s="124">
        <v>67.336669921875</v>
      </c>
      <c r="G42" s="125">
        <v>-0.67667925357818604</v>
      </c>
      <c r="H42" s="126">
        <v>68.202934265136705</v>
      </c>
      <c r="I42" s="127">
        <v>51.264759063720703</v>
      </c>
      <c r="J42" s="128">
        <f t="shared" si="3"/>
        <v>16.938175201416001</v>
      </c>
      <c r="K42" s="129">
        <v>5.8757224082946804</v>
      </c>
      <c r="L42" s="130">
        <v>3.74461889266968</v>
      </c>
      <c r="M42" s="303">
        <v>1.0974872112274201</v>
      </c>
      <c r="N42" s="123"/>
      <c r="O42" s="124"/>
      <c r="P42" s="125"/>
      <c r="Q42" s="131"/>
      <c r="R42" s="124"/>
      <c r="S42" s="304"/>
      <c r="T42" s="132"/>
      <c r="U42" s="129"/>
      <c r="V42" s="130"/>
      <c r="W42" s="305"/>
      <c r="X42" s="306"/>
      <c r="Y42" s="307"/>
      <c r="Z42" s="303">
        <v>1.0974872112274201</v>
      </c>
      <c r="AA42" s="297"/>
      <c r="AB42" s="309">
        <f t="shared" si="0"/>
        <v>1.0944086474882189</v>
      </c>
      <c r="AC42" s="309">
        <f t="shared" si="1"/>
        <v>3.0785637392012344E-3</v>
      </c>
      <c r="AD42" s="308">
        <f t="shared" si="2"/>
        <v>-1.0049193914152263</v>
      </c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8"/>
      <c r="AP42" s="133"/>
    </row>
    <row r="43" spans="1:42" ht="12" customHeight="1" x14ac:dyDescent="0.2">
      <c r="B43" s="122" t="s">
        <v>85</v>
      </c>
      <c r="C43" s="292">
        <v>24</v>
      </c>
      <c r="D43" s="302" t="s">
        <v>23</v>
      </c>
      <c r="E43" s="123">
        <v>49.340824127197301</v>
      </c>
      <c r="F43" s="124">
        <v>49.8520317077637</v>
      </c>
      <c r="G43" s="125">
        <v>-0.51120388507842995</v>
      </c>
      <c r="H43" s="126">
        <v>69.734870910644503</v>
      </c>
      <c r="I43" s="127">
        <v>46.3300170898438</v>
      </c>
      <c r="J43" s="128">
        <f t="shared" si="3"/>
        <v>23.404853820800703</v>
      </c>
      <c r="K43" s="129">
        <v>6.4022679328918501</v>
      </c>
      <c r="L43" s="130">
        <v>3.78091621398926</v>
      </c>
      <c r="M43" s="303">
        <v>1.1337634325027499</v>
      </c>
      <c r="N43" s="123"/>
      <c r="O43" s="124"/>
      <c r="P43" s="125"/>
      <c r="Q43" s="131"/>
      <c r="R43" s="124"/>
      <c r="S43" s="304"/>
      <c r="T43" s="132"/>
      <c r="U43" s="129"/>
      <c r="V43" s="130"/>
      <c r="W43" s="305"/>
      <c r="X43" s="306"/>
      <c r="Y43" s="307"/>
      <c r="Z43" s="303">
        <v>1.1337634325027499</v>
      </c>
      <c r="AA43" s="297"/>
      <c r="AB43" s="309">
        <f t="shared" si="0"/>
        <v>1.1311305201507902</v>
      </c>
      <c r="AC43" s="309">
        <f t="shared" si="1"/>
        <v>2.6329123519597264E-3</v>
      </c>
      <c r="AD43" s="308">
        <f t="shared" si="2"/>
        <v>-1.0254424294583318</v>
      </c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8"/>
      <c r="AP43" s="119"/>
    </row>
    <row r="44" spans="1:42" ht="12" customHeight="1" x14ac:dyDescent="0.2">
      <c r="B44" s="122" t="s">
        <v>86</v>
      </c>
      <c r="C44" s="292">
        <v>24</v>
      </c>
      <c r="D44" s="302" t="s">
        <v>23</v>
      </c>
      <c r="E44" s="123">
        <v>50.3880004882813</v>
      </c>
      <c r="F44" s="124">
        <v>50.909294128417997</v>
      </c>
      <c r="G44" s="125">
        <v>-0.52129864692687999</v>
      </c>
      <c r="H44" s="126">
        <v>68.474861145019503</v>
      </c>
      <c r="I44" s="127">
        <v>45.052776336669901</v>
      </c>
      <c r="J44" s="128">
        <f t="shared" si="3"/>
        <v>23.422084808349602</v>
      </c>
      <c r="K44" s="129">
        <v>6.5810585021972701</v>
      </c>
      <c r="L44" s="130">
        <v>3.8349151611328098</v>
      </c>
      <c r="M44" s="303">
        <v>1.15942847728729</v>
      </c>
      <c r="N44" s="123"/>
      <c r="O44" s="124"/>
      <c r="P44" s="125"/>
      <c r="Q44" s="131"/>
      <c r="R44" s="124"/>
      <c r="S44" s="304"/>
      <c r="T44" s="132"/>
      <c r="U44" s="129"/>
      <c r="V44" s="130"/>
      <c r="W44" s="305"/>
      <c r="X44" s="306"/>
      <c r="Y44" s="307"/>
      <c r="Z44" s="303">
        <v>1.15942847728729</v>
      </c>
      <c r="AA44" s="297"/>
      <c r="AB44" s="309">
        <f t="shared" si="0"/>
        <v>1.1567062949848788</v>
      </c>
      <c r="AC44" s="309">
        <f t="shared" si="1"/>
        <v>2.7221823024112801E-3</v>
      </c>
      <c r="AD44" s="308">
        <f t="shared" si="2"/>
        <v>-1.0239753975215435</v>
      </c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8"/>
      <c r="AP44" s="119"/>
    </row>
    <row r="45" spans="1:42" ht="12" customHeight="1" x14ac:dyDescent="0.2">
      <c r="B45" s="122" t="s">
        <v>87</v>
      </c>
      <c r="C45" s="292">
        <v>24</v>
      </c>
      <c r="D45" s="302" t="s">
        <v>23</v>
      </c>
      <c r="E45" s="123">
        <v>48.161624908447301</v>
      </c>
      <c r="F45" s="124">
        <v>48.666805267333999</v>
      </c>
      <c r="G45" s="125">
        <v>-0.50518870353698697</v>
      </c>
      <c r="H45" s="126">
        <v>69.394813537597699</v>
      </c>
      <c r="I45" s="127">
        <v>44.905231475830099</v>
      </c>
      <c r="J45" s="128">
        <f t="shared" si="3"/>
        <v>24.489582061767599</v>
      </c>
      <c r="K45" s="129">
        <v>6.9834361076354998</v>
      </c>
      <c r="L45" s="130">
        <v>3.8669919967651398</v>
      </c>
      <c r="M45" s="303">
        <v>1.1597425937652599</v>
      </c>
      <c r="N45" s="123"/>
      <c r="O45" s="124"/>
      <c r="P45" s="125"/>
      <c r="Q45" s="131"/>
      <c r="R45" s="124"/>
      <c r="S45" s="304"/>
      <c r="T45" s="132"/>
      <c r="U45" s="129"/>
      <c r="V45" s="130"/>
      <c r="W45" s="305"/>
      <c r="X45" s="306"/>
      <c r="Y45" s="307"/>
      <c r="Z45" s="303">
        <v>1.1597425937652599</v>
      </c>
      <c r="AA45" s="297"/>
      <c r="AB45" s="309">
        <f t="shared" si="0"/>
        <v>1.1567728244706403</v>
      </c>
      <c r="AC45" s="309">
        <f t="shared" si="1"/>
        <v>2.969769294619562E-3</v>
      </c>
      <c r="AD45" s="308">
        <f t="shared" si="2"/>
        <v>-1.0380560235296119</v>
      </c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8"/>
      <c r="AP45" s="119"/>
    </row>
    <row r="46" spans="1:42" ht="12" customHeight="1" x14ac:dyDescent="0.2">
      <c r="B46" s="122" t="s">
        <v>88</v>
      </c>
      <c r="C46" s="292">
        <v>24</v>
      </c>
      <c r="D46" s="302" t="s">
        <v>23</v>
      </c>
      <c r="E46" s="123">
        <v>54.789054870605497</v>
      </c>
      <c r="F46" s="124">
        <v>55.2867240905762</v>
      </c>
      <c r="G46" s="125">
        <v>-0.49766790866851801</v>
      </c>
      <c r="H46" s="126">
        <v>67.453414916992202</v>
      </c>
      <c r="I46" s="127">
        <v>45.802135467529297</v>
      </c>
      <c r="J46" s="128">
        <f t="shared" si="3"/>
        <v>21.651279449462905</v>
      </c>
      <c r="K46" s="129">
        <v>7.2069277763366699</v>
      </c>
      <c r="L46" s="130">
        <v>3.9038994312286399</v>
      </c>
      <c r="M46" s="303">
        <v>1.1670449972152701</v>
      </c>
      <c r="N46" s="123"/>
      <c r="O46" s="124"/>
      <c r="P46" s="125"/>
      <c r="Q46" s="131"/>
      <c r="R46" s="124"/>
      <c r="S46" s="304"/>
      <c r="T46" s="132"/>
      <c r="U46" s="129"/>
      <c r="V46" s="130"/>
      <c r="W46" s="305"/>
      <c r="X46" s="306"/>
      <c r="Y46" s="307"/>
      <c r="Z46" s="303">
        <v>1.1670449972152701</v>
      </c>
      <c r="AA46" s="297"/>
      <c r="AB46" s="309">
        <f t="shared" si="0"/>
        <v>1.1634588247443185</v>
      </c>
      <c r="AC46" s="309">
        <f t="shared" si="1"/>
        <v>3.5861724709516096E-3</v>
      </c>
      <c r="AD46" s="308">
        <f t="shared" si="2"/>
        <v>-0.90015807023253713</v>
      </c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8"/>
      <c r="AP46" s="119"/>
    </row>
    <row r="47" spans="1:42" ht="12" customHeight="1" x14ac:dyDescent="0.2">
      <c r="B47" s="122" t="s">
        <v>89</v>
      </c>
      <c r="C47" s="292">
        <v>24</v>
      </c>
      <c r="D47" s="302" t="s">
        <v>23</v>
      </c>
      <c r="E47" s="123">
        <v>51.672378540039098</v>
      </c>
      <c r="F47" s="124">
        <v>52.153385162353501</v>
      </c>
      <c r="G47" s="125">
        <v>-0.48101067543029802</v>
      </c>
      <c r="H47" s="126">
        <v>69.476051330566406</v>
      </c>
      <c r="I47" s="127">
        <v>45.469455718994098</v>
      </c>
      <c r="J47" s="128">
        <f t="shared" si="3"/>
        <v>24.006595611572308</v>
      </c>
      <c r="K47" s="129">
        <v>7.3685355186462402</v>
      </c>
      <c r="L47" s="130">
        <v>3.8311290740966801</v>
      </c>
      <c r="M47" s="303">
        <v>1.22223472595215</v>
      </c>
      <c r="N47" s="123"/>
      <c r="O47" s="124"/>
      <c r="P47" s="125"/>
      <c r="Q47" s="131"/>
      <c r="R47" s="124"/>
      <c r="S47" s="304"/>
      <c r="T47" s="132"/>
      <c r="U47" s="129"/>
      <c r="V47" s="130"/>
      <c r="W47" s="305"/>
      <c r="X47" s="306"/>
      <c r="Y47" s="307"/>
      <c r="Z47" s="303">
        <v>1.22223472595215</v>
      </c>
      <c r="AA47" s="297"/>
      <c r="AB47" s="309">
        <f t="shared" si="0"/>
        <v>1.2186067865849377</v>
      </c>
      <c r="AC47" s="309">
        <f t="shared" si="1"/>
        <v>3.627939367212285E-3</v>
      </c>
      <c r="AD47" s="308">
        <f t="shared" si="2"/>
        <v>-0.92230000781907373</v>
      </c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8"/>
      <c r="AP47" s="119"/>
    </row>
    <row r="48" spans="1:42" ht="12" customHeight="1" x14ac:dyDescent="0.2">
      <c r="B48" s="122" t="s">
        <v>90</v>
      </c>
      <c r="C48" s="292">
        <v>24</v>
      </c>
      <c r="D48" s="302" t="s">
        <v>23</v>
      </c>
      <c r="E48" s="123">
        <v>49.972156524658203</v>
      </c>
      <c r="F48" s="124">
        <v>50.434413909912102</v>
      </c>
      <c r="G48" s="125">
        <v>-0.462252616882324</v>
      </c>
      <c r="H48" s="126">
        <v>69.186149597167997</v>
      </c>
      <c r="I48" s="127">
        <v>45.100399017333999</v>
      </c>
      <c r="J48" s="128">
        <f t="shared" si="3"/>
        <v>24.085750579833999</v>
      </c>
      <c r="K48" s="129">
        <v>7.3175330162048304</v>
      </c>
      <c r="L48" s="130">
        <v>3.82276439666748</v>
      </c>
      <c r="M48" s="303">
        <v>1.18621277809143</v>
      </c>
      <c r="N48" s="123"/>
      <c r="O48" s="124"/>
      <c r="P48" s="125"/>
      <c r="Q48" s="131"/>
      <c r="R48" s="124"/>
      <c r="S48" s="304"/>
      <c r="T48" s="132"/>
      <c r="U48" s="129"/>
      <c r="V48" s="130"/>
      <c r="W48" s="305"/>
      <c r="X48" s="306"/>
      <c r="Y48" s="307"/>
      <c r="Z48" s="303">
        <v>1.18621277809143</v>
      </c>
      <c r="AA48" s="297"/>
      <c r="AB48" s="309">
        <f t="shared" si="0"/>
        <v>1.1827689054656811</v>
      </c>
      <c r="AC48" s="309">
        <f t="shared" si="1"/>
        <v>3.4438726257488561E-3</v>
      </c>
      <c r="AD48" s="308">
        <f t="shared" si="2"/>
        <v>-0.91654206135520377</v>
      </c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8"/>
      <c r="AP48" s="119"/>
    </row>
    <row r="49" spans="2:42" ht="12" customHeight="1" x14ac:dyDescent="0.2">
      <c r="B49" s="122" t="s">
        <v>91</v>
      </c>
      <c r="C49" s="292">
        <v>24</v>
      </c>
      <c r="D49" s="302" t="s">
        <v>23</v>
      </c>
      <c r="E49" s="123">
        <v>51.285800933837898</v>
      </c>
      <c r="F49" s="124">
        <v>51.779186248779297</v>
      </c>
      <c r="G49" s="125">
        <v>-0.49338650703430198</v>
      </c>
      <c r="H49" s="126">
        <v>69.614311218261705</v>
      </c>
      <c r="I49" s="127">
        <v>45.850002288818402</v>
      </c>
      <c r="J49" s="128">
        <f t="shared" si="3"/>
        <v>23.764308929443303</v>
      </c>
      <c r="K49" s="129">
        <v>7.3470458984375</v>
      </c>
      <c r="L49" s="130">
        <v>3.8416378498077401</v>
      </c>
      <c r="M49" s="303">
        <v>1.1997370719909699</v>
      </c>
      <c r="N49" s="123"/>
      <c r="O49" s="124"/>
      <c r="P49" s="125"/>
      <c r="Q49" s="131"/>
      <c r="R49" s="124"/>
      <c r="S49" s="304"/>
      <c r="T49" s="132"/>
      <c r="U49" s="129"/>
      <c r="V49" s="130"/>
      <c r="W49" s="305"/>
      <c r="X49" s="306"/>
      <c r="Y49" s="307"/>
      <c r="Z49" s="303">
        <v>1.1997370719909699</v>
      </c>
      <c r="AA49" s="297"/>
      <c r="AB49" s="309">
        <f t="shared" si="0"/>
        <v>1.1961498992663229</v>
      </c>
      <c r="AC49" s="309">
        <f t="shared" si="1"/>
        <v>3.5871727246470364E-3</v>
      </c>
      <c r="AD49" s="308">
        <f t="shared" si="2"/>
        <v>-0.95286647546712588</v>
      </c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8"/>
      <c r="AP49" s="119"/>
    </row>
    <row r="50" spans="2:42" ht="12" customHeight="1" x14ac:dyDescent="0.2">
      <c r="B50" s="122" t="s">
        <v>92</v>
      </c>
      <c r="C50" s="292">
        <v>24</v>
      </c>
      <c r="D50" s="302" t="s">
        <v>23</v>
      </c>
      <c r="E50" s="123">
        <v>46.077896118164098</v>
      </c>
      <c r="F50" s="124">
        <v>46.526088714599602</v>
      </c>
      <c r="G50" s="125">
        <v>-0.44818568229675299</v>
      </c>
      <c r="H50" s="126">
        <v>69.170387268066406</v>
      </c>
      <c r="I50" s="127">
        <v>45.004737854003899</v>
      </c>
      <c r="J50" s="128">
        <f t="shared" si="3"/>
        <v>24.165649414062507</v>
      </c>
      <c r="K50" s="129">
        <v>7.3053970336914098</v>
      </c>
      <c r="L50" s="130">
        <v>3.83094358444214</v>
      </c>
      <c r="M50" s="303">
        <v>1.09648633003235</v>
      </c>
      <c r="N50" s="123"/>
      <c r="O50" s="124"/>
      <c r="P50" s="125"/>
      <c r="Q50" s="131"/>
      <c r="R50" s="124"/>
      <c r="S50" s="304"/>
      <c r="T50" s="132"/>
      <c r="U50" s="129"/>
      <c r="V50" s="130"/>
      <c r="W50" s="305"/>
      <c r="X50" s="306"/>
      <c r="Y50" s="307"/>
      <c r="Z50" s="303">
        <v>1.09648633003235</v>
      </c>
      <c r="AA50" s="297"/>
      <c r="AB50" s="309">
        <f t="shared" si="0"/>
        <v>1.0933314930184597</v>
      </c>
      <c r="AC50" s="309">
        <f t="shared" si="1"/>
        <v>3.1548370138902992E-3</v>
      </c>
      <c r="AD50" s="308">
        <f t="shared" si="2"/>
        <v>-0.96329971996144836</v>
      </c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8"/>
      <c r="AP50" s="119"/>
    </row>
    <row r="51" spans="2:42" ht="12" customHeight="1" x14ac:dyDescent="0.2">
      <c r="B51" s="122" t="s">
        <v>93</v>
      </c>
      <c r="C51" s="292">
        <v>24</v>
      </c>
      <c r="D51" s="302" t="s">
        <v>23</v>
      </c>
      <c r="E51" s="123">
        <v>44.683975219726598</v>
      </c>
      <c r="F51" s="124">
        <v>45.116207122802699</v>
      </c>
      <c r="G51" s="125">
        <v>-0.43222284317016602</v>
      </c>
      <c r="H51" s="126">
        <v>69.443954467773395</v>
      </c>
      <c r="I51" s="127">
        <v>44.9058837890625</v>
      </c>
      <c r="J51" s="128">
        <f t="shared" si="3"/>
        <v>24.538070678710895</v>
      </c>
      <c r="K51" s="129">
        <v>7.4265265464782697</v>
      </c>
      <c r="L51" s="130">
        <v>3.8200147151946999</v>
      </c>
      <c r="M51" s="303">
        <v>1.0802276134491</v>
      </c>
      <c r="N51" s="123"/>
      <c r="O51" s="124"/>
      <c r="P51" s="125"/>
      <c r="Q51" s="131"/>
      <c r="R51" s="124"/>
      <c r="S51" s="304"/>
      <c r="T51" s="132"/>
      <c r="U51" s="129"/>
      <c r="V51" s="130"/>
      <c r="W51" s="305"/>
      <c r="X51" s="306"/>
      <c r="Y51" s="307"/>
      <c r="Z51" s="303">
        <v>1.0802276134491</v>
      </c>
      <c r="AA51" s="297"/>
      <c r="AB51" s="309">
        <f t="shared" si="0"/>
        <v>1.0770487865379565</v>
      </c>
      <c r="AC51" s="309">
        <f t="shared" si="1"/>
        <v>3.1788269111434619E-3</v>
      </c>
      <c r="AD51" s="308">
        <f t="shared" si="2"/>
        <v>-0.95802123169106412</v>
      </c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8"/>
      <c r="AP51" s="119"/>
    </row>
    <row r="52" spans="2:42" ht="12" customHeight="1" x14ac:dyDescent="0.2">
      <c r="B52" s="122" t="s">
        <v>94</v>
      </c>
      <c r="C52" s="292">
        <v>24</v>
      </c>
      <c r="D52" s="302" t="s">
        <v>23</v>
      </c>
      <c r="E52" s="123">
        <v>53.440608978271499</v>
      </c>
      <c r="F52" s="124">
        <v>53.972530364990199</v>
      </c>
      <c r="G52" s="125">
        <v>-0.53191423416137695</v>
      </c>
      <c r="H52" s="126">
        <v>68.841949462890597</v>
      </c>
      <c r="I52" s="127">
        <v>46.038387298583999</v>
      </c>
      <c r="J52" s="128">
        <f t="shared" si="3"/>
        <v>22.803562164306598</v>
      </c>
      <c r="K52" s="129">
        <v>7.3632397651672399</v>
      </c>
      <c r="L52" s="130">
        <v>3.80702829360962</v>
      </c>
      <c r="M52" s="303">
        <v>1.19791984558105</v>
      </c>
      <c r="N52" s="123"/>
      <c r="O52" s="124"/>
      <c r="P52" s="125"/>
      <c r="Q52" s="131"/>
      <c r="R52" s="124"/>
      <c r="S52" s="304"/>
      <c r="T52" s="132"/>
      <c r="U52" s="129"/>
      <c r="V52" s="130"/>
      <c r="W52" s="305"/>
      <c r="X52" s="306"/>
      <c r="Y52" s="307"/>
      <c r="Z52" s="303">
        <v>1.19791984558105</v>
      </c>
      <c r="AA52" s="297"/>
      <c r="AB52" s="309">
        <f t="shared" si="0"/>
        <v>1.1941474461202601</v>
      </c>
      <c r="AC52" s="309">
        <f t="shared" si="1"/>
        <v>3.7723994607898881E-3</v>
      </c>
      <c r="AD52" s="308">
        <f t="shared" si="2"/>
        <v>-0.98552769448513422</v>
      </c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8"/>
      <c r="AP52" s="119"/>
    </row>
    <row r="53" spans="2:42" ht="12" customHeight="1" x14ac:dyDescent="0.2">
      <c r="B53" s="122" t="s">
        <v>95</v>
      </c>
      <c r="C53" s="292">
        <v>24</v>
      </c>
      <c r="D53" s="302" t="s">
        <v>23</v>
      </c>
      <c r="E53" s="123">
        <v>58.132884979247997</v>
      </c>
      <c r="F53" s="124">
        <v>58.692554473877003</v>
      </c>
      <c r="G53" s="125">
        <v>-0.55966854095458995</v>
      </c>
      <c r="H53" s="126">
        <v>69.208457946777301</v>
      </c>
      <c r="I53" s="127">
        <v>46.723350524902301</v>
      </c>
      <c r="J53" s="128">
        <f t="shared" si="3"/>
        <v>22.485107421875</v>
      </c>
      <c r="K53" s="129">
        <v>7.2844281196594203</v>
      </c>
      <c r="L53" s="130">
        <v>3.8267841339111301</v>
      </c>
      <c r="M53" s="303">
        <v>1.28500735759735</v>
      </c>
      <c r="N53" s="123"/>
      <c r="O53" s="124"/>
      <c r="P53" s="125"/>
      <c r="Q53" s="131"/>
      <c r="R53" s="124"/>
      <c r="S53" s="304"/>
      <c r="T53" s="132"/>
      <c r="U53" s="129"/>
      <c r="V53" s="130"/>
      <c r="W53" s="305"/>
      <c r="X53" s="306"/>
      <c r="Y53" s="307"/>
      <c r="Z53" s="303">
        <v>1.28500735759735</v>
      </c>
      <c r="AA53" s="297"/>
      <c r="AB53" s="309">
        <f t="shared" si="0"/>
        <v>1.2809745295262487</v>
      </c>
      <c r="AC53" s="309">
        <f t="shared" si="1"/>
        <v>4.0328280711012798E-3</v>
      </c>
      <c r="AD53" s="308">
        <f t="shared" si="2"/>
        <v>-0.95355969078443903</v>
      </c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8"/>
      <c r="AP53" s="119"/>
    </row>
    <row r="54" spans="2:42" ht="12" customHeight="1" x14ac:dyDescent="0.2">
      <c r="B54" s="122" t="s">
        <v>96</v>
      </c>
      <c r="C54" s="292">
        <v>24</v>
      </c>
      <c r="D54" s="302" t="s">
        <v>23</v>
      </c>
      <c r="E54" s="123">
        <v>76.323646545410199</v>
      </c>
      <c r="F54" s="124">
        <v>76.915611267089801</v>
      </c>
      <c r="G54" s="125">
        <v>-0.59195137023925803</v>
      </c>
      <c r="H54" s="126">
        <v>65.533271789550795</v>
      </c>
      <c r="I54" s="127">
        <v>47.263477325439503</v>
      </c>
      <c r="J54" s="128">
        <f t="shared" si="3"/>
        <v>18.269794464111293</v>
      </c>
      <c r="K54" s="129">
        <v>6.9251627922058097</v>
      </c>
      <c r="L54" s="130">
        <v>3.90647196769714</v>
      </c>
      <c r="M54" s="303">
        <v>1.3710358142852801</v>
      </c>
      <c r="N54" s="123"/>
      <c r="O54" s="124"/>
      <c r="P54" s="125"/>
      <c r="Q54" s="131"/>
      <c r="R54" s="124"/>
      <c r="S54" s="304"/>
      <c r="T54" s="132"/>
      <c r="U54" s="129"/>
      <c r="V54" s="130"/>
      <c r="W54" s="305"/>
      <c r="X54" s="306"/>
      <c r="Y54" s="307"/>
      <c r="Z54" s="303">
        <v>1.3710358142852801</v>
      </c>
      <c r="AA54" s="297"/>
      <c r="AB54" s="309">
        <f t="shared" si="0"/>
        <v>1.3664390239355579</v>
      </c>
      <c r="AC54" s="309">
        <f t="shared" si="1"/>
        <v>4.5967903497221574E-3</v>
      </c>
      <c r="AD54" s="308">
        <f t="shared" si="2"/>
        <v>-0.76961147481972714</v>
      </c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8"/>
      <c r="AP54" s="119"/>
    </row>
    <row r="55" spans="2:42" ht="12" customHeight="1" thickBot="1" x14ac:dyDescent="0.25">
      <c r="B55" s="122" t="s">
        <v>97</v>
      </c>
      <c r="C55" s="292">
        <v>24</v>
      </c>
      <c r="D55" s="302" t="s">
        <v>23</v>
      </c>
      <c r="E55" s="123">
        <v>74.026718139648395</v>
      </c>
      <c r="F55" s="124">
        <v>74.623443603515597</v>
      </c>
      <c r="G55" s="125">
        <v>-0.59672927856445301</v>
      </c>
      <c r="H55" s="126">
        <v>69.706245422363295</v>
      </c>
      <c r="I55" s="127">
        <v>49.147403717041001</v>
      </c>
      <c r="J55" s="128">
        <f t="shared" si="3"/>
        <v>20.558841705322294</v>
      </c>
      <c r="K55" s="129">
        <v>7.02148532867432</v>
      </c>
      <c r="L55" s="130">
        <v>3.9110584259033199</v>
      </c>
      <c r="M55" s="303">
        <v>1.4973555803298999</v>
      </c>
      <c r="N55" s="123"/>
      <c r="O55" s="124"/>
      <c r="P55" s="125"/>
      <c r="Q55" s="131"/>
      <c r="R55" s="124"/>
      <c r="S55" s="304"/>
      <c r="T55" s="132"/>
      <c r="U55" s="129"/>
      <c r="V55" s="130"/>
      <c r="W55" s="305"/>
      <c r="X55" s="306"/>
      <c r="Y55" s="307"/>
      <c r="Z55" s="303">
        <v>1.4973555803298999</v>
      </c>
      <c r="AA55" s="297"/>
      <c r="AB55" s="309">
        <f t="shared" si="0"/>
        <v>1.4925760729166218</v>
      </c>
      <c r="AC55" s="309">
        <f t="shared" si="1"/>
        <v>4.7795074132781501E-3</v>
      </c>
      <c r="AD55" s="308">
        <f t="shared" si="2"/>
        <v>-0.79965390197610819</v>
      </c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8"/>
      <c r="AP55" s="119"/>
    </row>
    <row r="56" spans="2:42" ht="12" hidden="1" customHeight="1" x14ac:dyDescent="0.2">
      <c r="B56" s="122" t="s">
        <v>23</v>
      </c>
      <c r="C56" s="292" t="s">
        <v>23</v>
      </c>
      <c r="D56" s="302" t="s">
        <v>23</v>
      </c>
      <c r="E56" s="123" t="s">
        <v>23</v>
      </c>
      <c r="F56" s="124" t="s">
        <v>23</v>
      </c>
      <c r="G56" s="125" t="s">
        <v>23</v>
      </c>
      <c r="H56" s="126" t="s">
        <v>23</v>
      </c>
      <c r="I56" s="127" t="s">
        <v>23</v>
      </c>
      <c r="J56" s="128" t="str">
        <f t="shared" si="3"/>
        <v>-</v>
      </c>
      <c r="K56" s="129" t="s">
        <v>23</v>
      </c>
      <c r="L56" s="130" t="s">
        <v>23</v>
      </c>
      <c r="M56" s="303" t="s">
        <v>23</v>
      </c>
      <c r="N56" s="123"/>
      <c r="O56" s="124"/>
      <c r="P56" s="125"/>
      <c r="Q56" s="131"/>
      <c r="R56" s="124"/>
      <c r="S56" s="304"/>
      <c r="T56" s="132"/>
      <c r="U56" s="129"/>
      <c r="V56" s="130"/>
      <c r="W56" s="305"/>
      <c r="X56" s="306"/>
      <c r="Y56" s="307"/>
      <c r="Z56" s="303" t="s">
        <v>23</v>
      </c>
      <c r="AA56" s="297"/>
      <c r="AB56" s="116"/>
      <c r="AC56" s="116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8"/>
      <c r="AP56" s="119"/>
    </row>
    <row r="57" spans="2:42" ht="12" hidden="1" customHeight="1" x14ac:dyDescent="0.2">
      <c r="B57" s="122" t="s">
        <v>23</v>
      </c>
      <c r="C57" s="292" t="s">
        <v>23</v>
      </c>
      <c r="D57" s="302" t="s">
        <v>23</v>
      </c>
      <c r="E57" s="123" t="s">
        <v>23</v>
      </c>
      <c r="F57" s="124" t="s">
        <v>23</v>
      </c>
      <c r="G57" s="125" t="s">
        <v>23</v>
      </c>
      <c r="H57" s="126" t="s">
        <v>23</v>
      </c>
      <c r="I57" s="127" t="s">
        <v>23</v>
      </c>
      <c r="J57" s="128" t="str">
        <f t="shared" si="3"/>
        <v>-</v>
      </c>
      <c r="K57" s="129" t="s">
        <v>23</v>
      </c>
      <c r="L57" s="130" t="s">
        <v>23</v>
      </c>
      <c r="M57" s="303" t="s">
        <v>23</v>
      </c>
      <c r="N57" s="123"/>
      <c r="O57" s="124"/>
      <c r="P57" s="125"/>
      <c r="Q57" s="131"/>
      <c r="R57" s="124"/>
      <c r="S57" s="304"/>
      <c r="T57" s="132"/>
      <c r="U57" s="129"/>
      <c r="V57" s="130"/>
      <c r="W57" s="305"/>
      <c r="X57" s="306"/>
      <c r="Y57" s="307"/>
      <c r="Z57" s="303" t="s">
        <v>23</v>
      </c>
      <c r="AA57" s="297"/>
      <c r="AB57" s="116"/>
      <c r="AC57" s="116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8"/>
      <c r="AP57" s="119"/>
    </row>
    <row r="58" spans="2:42" ht="12" hidden="1" customHeight="1" x14ac:dyDescent="0.2">
      <c r="B58" s="122" t="s">
        <v>23</v>
      </c>
      <c r="C58" s="292" t="s">
        <v>23</v>
      </c>
      <c r="D58" s="302" t="s">
        <v>23</v>
      </c>
      <c r="E58" s="123" t="s">
        <v>23</v>
      </c>
      <c r="F58" s="124" t="s">
        <v>23</v>
      </c>
      <c r="G58" s="125" t="s">
        <v>23</v>
      </c>
      <c r="H58" s="126" t="s">
        <v>23</v>
      </c>
      <c r="I58" s="127" t="s">
        <v>23</v>
      </c>
      <c r="J58" s="128" t="str">
        <f t="shared" si="3"/>
        <v>-</v>
      </c>
      <c r="K58" s="129" t="s">
        <v>23</v>
      </c>
      <c r="L58" s="130" t="s">
        <v>23</v>
      </c>
      <c r="M58" s="303" t="s">
        <v>23</v>
      </c>
      <c r="N58" s="123"/>
      <c r="O58" s="124"/>
      <c r="P58" s="125"/>
      <c r="Q58" s="131"/>
      <c r="R58" s="124"/>
      <c r="S58" s="304"/>
      <c r="T58" s="132"/>
      <c r="U58" s="129"/>
      <c r="V58" s="130"/>
      <c r="W58" s="305"/>
      <c r="X58" s="306"/>
      <c r="Y58" s="307"/>
      <c r="Z58" s="303" t="s">
        <v>23</v>
      </c>
      <c r="AA58" s="297"/>
      <c r="AB58" s="116"/>
      <c r="AC58" s="116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8"/>
      <c r="AP58" s="119"/>
    </row>
    <row r="59" spans="2:42" ht="12" hidden="1" customHeight="1" x14ac:dyDescent="0.2">
      <c r="B59" s="122" t="s">
        <v>23</v>
      </c>
      <c r="C59" s="292" t="s">
        <v>23</v>
      </c>
      <c r="D59" s="302" t="s">
        <v>23</v>
      </c>
      <c r="E59" s="123" t="s">
        <v>23</v>
      </c>
      <c r="F59" s="124" t="s">
        <v>23</v>
      </c>
      <c r="G59" s="125" t="s">
        <v>23</v>
      </c>
      <c r="H59" s="126" t="s">
        <v>23</v>
      </c>
      <c r="I59" s="127" t="s">
        <v>23</v>
      </c>
      <c r="J59" s="128" t="str">
        <f t="shared" si="3"/>
        <v>-</v>
      </c>
      <c r="K59" s="129" t="s">
        <v>23</v>
      </c>
      <c r="L59" s="130" t="s">
        <v>23</v>
      </c>
      <c r="M59" s="303" t="s">
        <v>23</v>
      </c>
      <c r="N59" s="123"/>
      <c r="O59" s="124"/>
      <c r="P59" s="125"/>
      <c r="Q59" s="131"/>
      <c r="R59" s="124"/>
      <c r="S59" s="304"/>
      <c r="T59" s="132"/>
      <c r="U59" s="129"/>
      <c r="V59" s="130"/>
      <c r="W59" s="305"/>
      <c r="X59" s="306"/>
      <c r="Y59" s="307"/>
      <c r="Z59" s="303" t="s">
        <v>23</v>
      </c>
      <c r="AA59" s="297"/>
      <c r="AB59" s="116"/>
      <c r="AC59" s="116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8"/>
      <c r="AP59" s="119"/>
    </row>
    <row r="60" spans="2:42" ht="12" hidden="1" customHeight="1" x14ac:dyDescent="0.2">
      <c r="B60" s="122" t="s">
        <v>23</v>
      </c>
      <c r="C60" s="292" t="s">
        <v>23</v>
      </c>
      <c r="D60" s="302" t="s">
        <v>23</v>
      </c>
      <c r="E60" s="123" t="s">
        <v>23</v>
      </c>
      <c r="F60" s="124" t="s">
        <v>23</v>
      </c>
      <c r="G60" s="125" t="s">
        <v>23</v>
      </c>
      <c r="H60" s="126" t="s">
        <v>23</v>
      </c>
      <c r="I60" s="127" t="s">
        <v>23</v>
      </c>
      <c r="J60" s="128" t="str">
        <f t="shared" si="3"/>
        <v>-</v>
      </c>
      <c r="K60" s="129" t="s">
        <v>23</v>
      </c>
      <c r="L60" s="130" t="s">
        <v>23</v>
      </c>
      <c r="M60" s="303" t="s">
        <v>23</v>
      </c>
      <c r="N60" s="123"/>
      <c r="O60" s="124"/>
      <c r="P60" s="125"/>
      <c r="Q60" s="131"/>
      <c r="R60" s="124"/>
      <c r="S60" s="304"/>
      <c r="T60" s="132"/>
      <c r="U60" s="129"/>
      <c r="V60" s="130"/>
      <c r="W60" s="305"/>
      <c r="X60" s="306"/>
      <c r="Y60" s="307"/>
      <c r="Z60" s="303" t="s">
        <v>23</v>
      </c>
      <c r="AA60" s="297"/>
      <c r="AB60" s="116"/>
      <c r="AC60" s="116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8"/>
      <c r="AP60" s="119"/>
    </row>
    <row r="61" spans="2:42" ht="12" hidden="1" customHeight="1" x14ac:dyDescent="0.2">
      <c r="B61" s="122" t="s">
        <v>23</v>
      </c>
      <c r="C61" s="292" t="s">
        <v>23</v>
      </c>
      <c r="D61" s="302" t="s">
        <v>23</v>
      </c>
      <c r="E61" s="123" t="s">
        <v>23</v>
      </c>
      <c r="F61" s="124" t="s">
        <v>23</v>
      </c>
      <c r="G61" s="125" t="s">
        <v>23</v>
      </c>
      <c r="H61" s="126" t="s">
        <v>23</v>
      </c>
      <c r="I61" s="127" t="s">
        <v>23</v>
      </c>
      <c r="J61" s="128" t="str">
        <f t="shared" si="3"/>
        <v>-</v>
      </c>
      <c r="K61" s="129" t="s">
        <v>23</v>
      </c>
      <c r="L61" s="130" t="s">
        <v>23</v>
      </c>
      <c r="M61" s="303" t="s">
        <v>23</v>
      </c>
      <c r="N61" s="123"/>
      <c r="O61" s="124"/>
      <c r="P61" s="125"/>
      <c r="Q61" s="131"/>
      <c r="R61" s="124"/>
      <c r="S61" s="304"/>
      <c r="T61" s="132"/>
      <c r="U61" s="129"/>
      <c r="V61" s="130"/>
      <c r="W61" s="305"/>
      <c r="X61" s="306"/>
      <c r="Y61" s="307"/>
      <c r="Z61" s="303" t="s">
        <v>23</v>
      </c>
      <c r="AA61" s="297"/>
      <c r="AB61" s="116"/>
      <c r="AC61" s="116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8"/>
      <c r="AP61" s="119"/>
    </row>
    <row r="62" spans="2:42" ht="12" hidden="1" customHeight="1" x14ac:dyDescent="0.2">
      <c r="B62" s="122" t="s">
        <v>23</v>
      </c>
      <c r="C62" s="292" t="s">
        <v>23</v>
      </c>
      <c r="D62" s="302" t="s">
        <v>23</v>
      </c>
      <c r="E62" s="123" t="s">
        <v>23</v>
      </c>
      <c r="F62" s="124" t="s">
        <v>23</v>
      </c>
      <c r="G62" s="125" t="s">
        <v>23</v>
      </c>
      <c r="H62" s="126" t="s">
        <v>23</v>
      </c>
      <c r="I62" s="127" t="s">
        <v>23</v>
      </c>
      <c r="J62" s="128" t="str">
        <f t="shared" si="3"/>
        <v>-</v>
      </c>
      <c r="K62" s="129" t="s">
        <v>23</v>
      </c>
      <c r="L62" s="130" t="s">
        <v>23</v>
      </c>
      <c r="M62" s="303" t="s">
        <v>23</v>
      </c>
      <c r="N62" s="123"/>
      <c r="O62" s="124"/>
      <c r="P62" s="125"/>
      <c r="Q62" s="131"/>
      <c r="R62" s="124"/>
      <c r="S62" s="304"/>
      <c r="T62" s="132"/>
      <c r="U62" s="129"/>
      <c r="V62" s="130"/>
      <c r="W62" s="305"/>
      <c r="X62" s="306"/>
      <c r="Y62" s="307"/>
      <c r="Z62" s="303" t="s">
        <v>23</v>
      </c>
      <c r="AA62" s="297"/>
      <c r="AB62" s="116"/>
      <c r="AC62" s="116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8"/>
      <c r="AP62" s="119"/>
    </row>
    <row r="63" spans="2:42" ht="12" hidden="1" customHeight="1" x14ac:dyDescent="0.2">
      <c r="B63" s="122" t="s">
        <v>23</v>
      </c>
      <c r="C63" s="292" t="s">
        <v>23</v>
      </c>
      <c r="D63" s="302" t="s">
        <v>23</v>
      </c>
      <c r="E63" s="123" t="s">
        <v>23</v>
      </c>
      <c r="F63" s="124" t="s">
        <v>23</v>
      </c>
      <c r="G63" s="125" t="s">
        <v>23</v>
      </c>
      <c r="H63" s="126" t="s">
        <v>23</v>
      </c>
      <c r="I63" s="127" t="s">
        <v>23</v>
      </c>
      <c r="J63" s="128" t="str">
        <f t="shared" si="3"/>
        <v>-</v>
      </c>
      <c r="K63" s="129" t="s">
        <v>23</v>
      </c>
      <c r="L63" s="130" t="s">
        <v>23</v>
      </c>
      <c r="M63" s="303" t="s">
        <v>23</v>
      </c>
      <c r="N63" s="123"/>
      <c r="O63" s="124"/>
      <c r="P63" s="125"/>
      <c r="Q63" s="131"/>
      <c r="R63" s="124"/>
      <c r="S63" s="304"/>
      <c r="T63" s="132"/>
      <c r="U63" s="129"/>
      <c r="V63" s="130"/>
      <c r="W63" s="305"/>
      <c r="X63" s="306"/>
      <c r="Y63" s="307"/>
      <c r="Z63" s="303" t="s">
        <v>23</v>
      </c>
      <c r="AA63" s="297"/>
      <c r="AB63" s="116"/>
      <c r="AC63" s="116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8"/>
      <c r="AP63" s="119"/>
    </row>
    <row r="64" spans="2:42" ht="12" hidden="1" customHeight="1" x14ac:dyDescent="0.2">
      <c r="B64" s="122" t="s">
        <v>23</v>
      </c>
      <c r="C64" s="292" t="s">
        <v>23</v>
      </c>
      <c r="D64" s="302" t="s">
        <v>23</v>
      </c>
      <c r="E64" s="123" t="s">
        <v>23</v>
      </c>
      <c r="F64" s="124" t="s">
        <v>23</v>
      </c>
      <c r="G64" s="125" t="s">
        <v>23</v>
      </c>
      <c r="H64" s="126" t="s">
        <v>23</v>
      </c>
      <c r="I64" s="127" t="s">
        <v>23</v>
      </c>
      <c r="J64" s="128" t="str">
        <f t="shared" si="3"/>
        <v>-</v>
      </c>
      <c r="K64" s="129" t="s">
        <v>23</v>
      </c>
      <c r="L64" s="130" t="s">
        <v>23</v>
      </c>
      <c r="M64" s="303" t="s">
        <v>23</v>
      </c>
      <c r="N64" s="123"/>
      <c r="O64" s="124"/>
      <c r="P64" s="125"/>
      <c r="Q64" s="131"/>
      <c r="R64" s="124"/>
      <c r="S64" s="304"/>
      <c r="T64" s="132"/>
      <c r="U64" s="129"/>
      <c r="V64" s="130"/>
      <c r="W64" s="305"/>
      <c r="X64" s="306"/>
      <c r="Y64" s="307"/>
      <c r="Z64" s="303" t="s">
        <v>23</v>
      </c>
      <c r="AA64" s="297"/>
      <c r="AB64" s="116"/>
      <c r="AC64" s="116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8"/>
      <c r="AP64" s="119"/>
    </row>
    <row r="65" spans="2:42" ht="12" hidden="1" customHeight="1" x14ac:dyDescent="0.2">
      <c r="B65" s="122" t="s">
        <v>23</v>
      </c>
      <c r="C65" s="292" t="s">
        <v>23</v>
      </c>
      <c r="D65" s="302" t="s">
        <v>23</v>
      </c>
      <c r="E65" s="123" t="s">
        <v>23</v>
      </c>
      <c r="F65" s="124" t="s">
        <v>23</v>
      </c>
      <c r="G65" s="125" t="s">
        <v>23</v>
      </c>
      <c r="H65" s="126" t="s">
        <v>23</v>
      </c>
      <c r="I65" s="127" t="s">
        <v>23</v>
      </c>
      <c r="J65" s="128" t="str">
        <f t="shared" si="3"/>
        <v>-</v>
      </c>
      <c r="K65" s="129" t="s">
        <v>23</v>
      </c>
      <c r="L65" s="130" t="s">
        <v>23</v>
      </c>
      <c r="M65" s="303" t="s">
        <v>23</v>
      </c>
      <c r="N65" s="123"/>
      <c r="O65" s="124"/>
      <c r="P65" s="125"/>
      <c r="Q65" s="131"/>
      <c r="R65" s="124"/>
      <c r="S65" s="304"/>
      <c r="T65" s="132"/>
      <c r="U65" s="129"/>
      <c r="V65" s="130"/>
      <c r="W65" s="305"/>
      <c r="X65" s="306"/>
      <c r="Y65" s="307"/>
      <c r="Z65" s="303" t="s">
        <v>23</v>
      </c>
      <c r="AA65" s="297"/>
      <c r="AB65" s="116"/>
      <c r="AC65" s="116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8"/>
      <c r="AP65" s="119"/>
    </row>
    <row r="66" spans="2:42" ht="12" hidden="1" customHeight="1" x14ac:dyDescent="0.2">
      <c r="B66" s="122" t="s">
        <v>23</v>
      </c>
      <c r="C66" s="292" t="s">
        <v>23</v>
      </c>
      <c r="D66" s="302" t="s">
        <v>23</v>
      </c>
      <c r="E66" s="123" t="s">
        <v>23</v>
      </c>
      <c r="F66" s="124" t="s">
        <v>23</v>
      </c>
      <c r="G66" s="125" t="s">
        <v>23</v>
      </c>
      <c r="H66" s="126" t="s">
        <v>23</v>
      </c>
      <c r="I66" s="127" t="s">
        <v>23</v>
      </c>
      <c r="J66" s="128" t="str">
        <f t="shared" si="3"/>
        <v>-</v>
      </c>
      <c r="K66" s="129" t="s">
        <v>23</v>
      </c>
      <c r="L66" s="130" t="s">
        <v>23</v>
      </c>
      <c r="M66" s="303" t="s">
        <v>23</v>
      </c>
      <c r="N66" s="123"/>
      <c r="O66" s="124"/>
      <c r="P66" s="125"/>
      <c r="Q66" s="131"/>
      <c r="R66" s="124"/>
      <c r="S66" s="304"/>
      <c r="T66" s="132"/>
      <c r="U66" s="129"/>
      <c r="V66" s="130"/>
      <c r="W66" s="305"/>
      <c r="X66" s="306"/>
      <c r="Y66" s="307"/>
      <c r="Z66" s="303" t="s">
        <v>23</v>
      </c>
      <c r="AA66" s="297"/>
      <c r="AB66" s="116"/>
      <c r="AC66" s="116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8"/>
      <c r="AP66" s="119"/>
    </row>
    <row r="67" spans="2:42" ht="12" hidden="1" customHeight="1" x14ac:dyDescent="0.2">
      <c r="B67" s="122" t="s">
        <v>23</v>
      </c>
      <c r="C67" s="292" t="s">
        <v>23</v>
      </c>
      <c r="D67" s="302" t="s">
        <v>23</v>
      </c>
      <c r="E67" s="123" t="s">
        <v>23</v>
      </c>
      <c r="F67" s="124" t="s">
        <v>23</v>
      </c>
      <c r="G67" s="125" t="s">
        <v>23</v>
      </c>
      <c r="H67" s="126" t="s">
        <v>23</v>
      </c>
      <c r="I67" s="127" t="s">
        <v>23</v>
      </c>
      <c r="J67" s="128" t="str">
        <f t="shared" si="3"/>
        <v>-</v>
      </c>
      <c r="K67" s="129" t="s">
        <v>23</v>
      </c>
      <c r="L67" s="130" t="s">
        <v>23</v>
      </c>
      <c r="M67" s="303" t="s">
        <v>23</v>
      </c>
      <c r="N67" s="123"/>
      <c r="O67" s="124"/>
      <c r="P67" s="125"/>
      <c r="Q67" s="131"/>
      <c r="R67" s="124"/>
      <c r="S67" s="304"/>
      <c r="T67" s="132"/>
      <c r="U67" s="129"/>
      <c r="V67" s="130"/>
      <c r="W67" s="305"/>
      <c r="X67" s="306"/>
      <c r="Y67" s="307"/>
      <c r="Z67" s="303" t="s">
        <v>23</v>
      </c>
      <c r="AA67" s="297"/>
      <c r="AB67" s="116"/>
      <c r="AC67" s="116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8"/>
      <c r="AP67" s="119"/>
    </row>
    <row r="68" spans="2:42" ht="12" hidden="1" customHeight="1" x14ac:dyDescent="0.2">
      <c r="B68" s="122" t="s">
        <v>23</v>
      </c>
      <c r="C68" s="292" t="s">
        <v>23</v>
      </c>
      <c r="D68" s="302" t="s">
        <v>23</v>
      </c>
      <c r="E68" s="123" t="s">
        <v>23</v>
      </c>
      <c r="F68" s="124" t="s">
        <v>23</v>
      </c>
      <c r="G68" s="125" t="s">
        <v>23</v>
      </c>
      <c r="H68" s="126" t="s">
        <v>23</v>
      </c>
      <c r="I68" s="127" t="s">
        <v>23</v>
      </c>
      <c r="J68" s="128" t="str">
        <f t="shared" si="3"/>
        <v>-</v>
      </c>
      <c r="K68" s="129" t="s">
        <v>23</v>
      </c>
      <c r="L68" s="130" t="s">
        <v>23</v>
      </c>
      <c r="M68" s="303" t="s">
        <v>23</v>
      </c>
      <c r="N68" s="123"/>
      <c r="O68" s="124"/>
      <c r="P68" s="125"/>
      <c r="Q68" s="131"/>
      <c r="R68" s="124"/>
      <c r="S68" s="304"/>
      <c r="T68" s="132"/>
      <c r="U68" s="129"/>
      <c r="V68" s="130"/>
      <c r="W68" s="305"/>
      <c r="X68" s="306"/>
      <c r="Y68" s="307"/>
      <c r="Z68" s="303" t="s">
        <v>23</v>
      </c>
      <c r="AA68" s="297"/>
      <c r="AB68" s="116"/>
      <c r="AC68" s="116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8"/>
      <c r="AP68" s="119"/>
    </row>
    <row r="69" spans="2:42" ht="12" hidden="1" customHeight="1" x14ac:dyDescent="0.2">
      <c r="B69" s="122" t="s">
        <v>23</v>
      </c>
      <c r="C69" s="292" t="s">
        <v>23</v>
      </c>
      <c r="D69" s="302" t="s">
        <v>23</v>
      </c>
      <c r="E69" s="123" t="s">
        <v>23</v>
      </c>
      <c r="F69" s="124" t="s">
        <v>23</v>
      </c>
      <c r="G69" s="125" t="s">
        <v>23</v>
      </c>
      <c r="H69" s="126" t="s">
        <v>23</v>
      </c>
      <c r="I69" s="127" t="s">
        <v>23</v>
      </c>
      <c r="J69" s="128" t="str">
        <f t="shared" si="3"/>
        <v>-</v>
      </c>
      <c r="K69" s="129" t="s">
        <v>23</v>
      </c>
      <c r="L69" s="130" t="s">
        <v>23</v>
      </c>
      <c r="M69" s="303" t="s">
        <v>23</v>
      </c>
      <c r="N69" s="123"/>
      <c r="O69" s="124"/>
      <c r="P69" s="125"/>
      <c r="Q69" s="131"/>
      <c r="R69" s="124"/>
      <c r="S69" s="304"/>
      <c r="T69" s="132"/>
      <c r="U69" s="129"/>
      <c r="V69" s="130"/>
      <c r="W69" s="305"/>
      <c r="X69" s="306"/>
      <c r="Y69" s="307"/>
      <c r="Z69" s="303" t="s">
        <v>23</v>
      </c>
      <c r="AA69" s="297"/>
      <c r="AB69" s="116"/>
      <c r="AC69" s="116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8"/>
      <c r="AP69" s="119"/>
    </row>
    <row r="70" spans="2:42" ht="12" hidden="1" customHeight="1" x14ac:dyDescent="0.2">
      <c r="B70" s="122" t="s">
        <v>23</v>
      </c>
      <c r="C70" s="292" t="s">
        <v>23</v>
      </c>
      <c r="D70" s="302" t="s">
        <v>23</v>
      </c>
      <c r="E70" s="123" t="s">
        <v>23</v>
      </c>
      <c r="F70" s="124" t="s">
        <v>23</v>
      </c>
      <c r="G70" s="125" t="s">
        <v>23</v>
      </c>
      <c r="H70" s="126" t="s">
        <v>23</v>
      </c>
      <c r="I70" s="127" t="s">
        <v>23</v>
      </c>
      <c r="J70" s="128" t="str">
        <f t="shared" si="3"/>
        <v>-</v>
      </c>
      <c r="K70" s="129" t="s">
        <v>23</v>
      </c>
      <c r="L70" s="130" t="s">
        <v>23</v>
      </c>
      <c r="M70" s="303" t="s">
        <v>23</v>
      </c>
      <c r="N70" s="123"/>
      <c r="O70" s="124"/>
      <c r="P70" s="125"/>
      <c r="Q70" s="131"/>
      <c r="R70" s="124"/>
      <c r="S70" s="304"/>
      <c r="T70" s="132"/>
      <c r="U70" s="129"/>
      <c r="V70" s="130"/>
      <c r="W70" s="305"/>
      <c r="X70" s="306"/>
      <c r="Y70" s="307"/>
      <c r="Z70" s="303" t="s">
        <v>23</v>
      </c>
      <c r="AA70" s="297"/>
      <c r="AB70" s="116"/>
      <c r="AC70" s="116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8"/>
      <c r="AP70" s="119"/>
    </row>
    <row r="71" spans="2:42" ht="12" hidden="1" customHeight="1" x14ac:dyDescent="0.2">
      <c r="B71" s="122" t="s">
        <v>23</v>
      </c>
      <c r="C71" s="292" t="s">
        <v>23</v>
      </c>
      <c r="D71" s="302" t="s">
        <v>23</v>
      </c>
      <c r="E71" s="123" t="s">
        <v>23</v>
      </c>
      <c r="F71" s="124" t="s">
        <v>23</v>
      </c>
      <c r="G71" s="125" t="s">
        <v>23</v>
      </c>
      <c r="H71" s="126" t="s">
        <v>23</v>
      </c>
      <c r="I71" s="127" t="s">
        <v>23</v>
      </c>
      <c r="J71" s="128" t="str">
        <f t="shared" si="3"/>
        <v>-</v>
      </c>
      <c r="K71" s="129" t="s">
        <v>23</v>
      </c>
      <c r="L71" s="130" t="s">
        <v>23</v>
      </c>
      <c r="M71" s="303" t="s">
        <v>23</v>
      </c>
      <c r="N71" s="123"/>
      <c r="O71" s="124"/>
      <c r="P71" s="125"/>
      <c r="Q71" s="131"/>
      <c r="R71" s="124"/>
      <c r="S71" s="304"/>
      <c r="T71" s="132"/>
      <c r="U71" s="129"/>
      <c r="V71" s="130"/>
      <c r="W71" s="305"/>
      <c r="X71" s="306"/>
      <c r="Y71" s="307"/>
      <c r="Z71" s="303" t="s">
        <v>23</v>
      </c>
      <c r="AA71" s="297"/>
      <c r="AB71" s="116"/>
      <c r="AC71" s="116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8"/>
      <c r="AP71" s="119"/>
    </row>
    <row r="72" spans="2:42" ht="12" hidden="1" customHeight="1" x14ac:dyDescent="0.2">
      <c r="B72" s="122" t="s">
        <v>23</v>
      </c>
      <c r="C72" s="292" t="s">
        <v>23</v>
      </c>
      <c r="D72" s="302" t="s">
        <v>23</v>
      </c>
      <c r="E72" s="123" t="s">
        <v>23</v>
      </c>
      <c r="F72" s="124" t="s">
        <v>23</v>
      </c>
      <c r="G72" s="125" t="s">
        <v>23</v>
      </c>
      <c r="H72" s="126" t="s">
        <v>23</v>
      </c>
      <c r="I72" s="127" t="s">
        <v>23</v>
      </c>
      <c r="J72" s="128" t="str">
        <f t="shared" si="3"/>
        <v>-</v>
      </c>
      <c r="K72" s="129" t="s">
        <v>23</v>
      </c>
      <c r="L72" s="130" t="s">
        <v>23</v>
      </c>
      <c r="M72" s="303" t="s">
        <v>23</v>
      </c>
      <c r="N72" s="123"/>
      <c r="O72" s="124"/>
      <c r="P72" s="125"/>
      <c r="Q72" s="131"/>
      <c r="R72" s="124"/>
      <c r="S72" s="304"/>
      <c r="T72" s="132"/>
      <c r="U72" s="129"/>
      <c r="V72" s="130"/>
      <c r="W72" s="305"/>
      <c r="X72" s="306"/>
      <c r="Y72" s="307"/>
      <c r="Z72" s="303" t="s">
        <v>23</v>
      </c>
      <c r="AA72" s="297"/>
      <c r="AB72" s="116"/>
      <c r="AC72" s="116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8"/>
      <c r="AP72" s="133"/>
    </row>
    <row r="73" spans="2:42" ht="12" hidden="1" customHeight="1" x14ac:dyDescent="0.2">
      <c r="B73" s="122" t="s">
        <v>23</v>
      </c>
      <c r="C73" s="292" t="s">
        <v>23</v>
      </c>
      <c r="D73" s="302" t="s">
        <v>23</v>
      </c>
      <c r="E73" s="123" t="s">
        <v>23</v>
      </c>
      <c r="F73" s="124" t="s">
        <v>23</v>
      </c>
      <c r="G73" s="125" t="s">
        <v>23</v>
      </c>
      <c r="H73" s="126" t="s">
        <v>23</v>
      </c>
      <c r="I73" s="127" t="s">
        <v>23</v>
      </c>
      <c r="J73" s="128" t="str">
        <f t="shared" si="3"/>
        <v>-</v>
      </c>
      <c r="K73" s="129" t="s">
        <v>23</v>
      </c>
      <c r="L73" s="130" t="s">
        <v>23</v>
      </c>
      <c r="M73" s="303" t="s">
        <v>23</v>
      </c>
      <c r="N73" s="123"/>
      <c r="O73" s="124"/>
      <c r="P73" s="125"/>
      <c r="Q73" s="131"/>
      <c r="R73" s="124"/>
      <c r="S73" s="304"/>
      <c r="T73" s="132"/>
      <c r="U73" s="129"/>
      <c r="V73" s="130"/>
      <c r="W73" s="305"/>
      <c r="X73" s="306"/>
      <c r="Y73" s="307"/>
      <c r="Z73" s="303" t="s">
        <v>23</v>
      </c>
      <c r="AA73" s="297"/>
      <c r="AB73" s="116"/>
      <c r="AC73" s="116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8"/>
      <c r="AP73" s="119"/>
    </row>
    <row r="74" spans="2:42" ht="12" hidden="1" customHeight="1" x14ac:dyDescent="0.2">
      <c r="B74" s="122" t="s">
        <v>23</v>
      </c>
      <c r="C74" s="292" t="s">
        <v>23</v>
      </c>
      <c r="D74" s="302" t="s">
        <v>23</v>
      </c>
      <c r="E74" s="123" t="s">
        <v>23</v>
      </c>
      <c r="F74" s="124" t="s">
        <v>23</v>
      </c>
      <c r="G74" s="125" t="s">
        <v>23</v>
      </c>
      <c r="H74" s="126" t="s">
        <v>23</v>
      </c>
      <c r="I74" s="127" t="s">
        <v>23</v>
      </c>
      <c r="J74" s="128" t="str">
        <f t="shared" si="3"/>
        <v>-</v>
      </c>
      <c r="K74" s="129" t="s">
        <v>23</v>
      </c>
      <c r="L74" s="130" t="s">
        <v>23</v>
      </c>
      <c r="M74" s="303" t="s">
        <v>23</v>
      </c>
      <c r="N74" s="123"/>
      <c r="O74" s="124"/>
      <c r="P74" s="125"/>
      <c r="Q74" s="131"/>
      <c r="R74" s="124"/>
      <c r="S74" s="304"/>
      <c r="T74" s="132"/>
      <c r="U74" s="129"/>
      <c r="V74" s="130"/>
      <c r="W74" s="305"/>
      <c r="X74" s="306"/>
      <c r="Y74" s="307"/>
      <c r="Z74" s="303" t="s">
        <v>23</v>
      </c>
      <c r="AA74" s="297"/>
      <c r="AB74" s="116"/>
      <c r="AC74" s="116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8"/>
      <c r="AP74" s="119"/>
    </row>
    <row r="75" spans="2:42" ht="12" hidden="1" customHeight="1" x14ac:dyDescent="0.2">
      <c r="B75" s="122" t="s">
        <v>23</v>
      </c>
      <c r="C75" s="292" t="s">
        <v>23</v>
      </c>
      <c r="D75" s="302" t="s">
        <v>23</v>
      </c>
      <c r="E75" s="123" t="s">
        <v>23</v>
      </c>
      <c r="F75" s="124" t="s">
        <v>23</v>
      </c>
      <c r="G75" s="125" t="s">
        <v>23</v>
      </c>
      <c r="H75" s="126" t="s">
        <v>23</v>
      </c>
      <c r="I75" s="127" t="s">
        <v>23</v>
      </c>
      <c r="J75" s="128" t="str">
        <f t="shared" si="3"/>
        <v>-</v>
      </c>
      <c r="K75" s="129" t="s">
        <v>23</v>
      </c>
      <c r="L75" s="130" t="s">
        <v>23</v>
      </c>
      <c r="M75" s="303" t="s">
        <v>23</v>
      </c>
      <c r="N75" s="123"/>
      <c r="O75" s="124"/>
      <c r="P75" s="125"/>
      <c r="Q75" s="131"/>
      <c r="R75" s="124"/>
      <c r="S75" s="304"/>
      <c r="T75" s="132"/>
      <c r="U75" s="129"/>
      <c r="V75" s="130"/>
      <c r="W75" s="305"/>
      <c r="X75" s="306"/>
      <c r="Y75" s="307"/>
      <c r="Z75" s="303" t="s">
        <v>23</v>
      </c>
      <c r="AA75" s="297"/>
      <c r="AB75" s="116"/>
      <c r="AC75" s="116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8"/>
      <c r="AP75" s="119"/>
    </row>
    <row r="76" spans="2:42" ht="12" hidden="1" customHeight="1" x14ac:dyDescent="0.2">
      <c r="B76" s="122" t="s">
        <v>23</v>
      </c>
      <c r="C76" s="292" t="s">
        <v>23</v>
      </c>
      <c r="D76" s="302" t="s">
        <v>23</v>
      </c>
      <c r="E76" s="123" t="s">
        <v>23</v>
      </c>
      <c r="F76" s="124" t="s">
        <v>23</v>
      </c>
      <c r="G76" s="125" t="s">
        <v>23</v>
      </c>
      <c r="H76" s="126" t="s">
        <v>23</v>
      </c>
      <c r="I76" s="127" t="s">
        <v>23</v>
      </c>
      <c r="J76" s="128" t="str">
        <f t="shared" si="3"/>
        <v>-</v>
      </c>
      <c r="K76" s="129" t="s">
        <v>23</v>
      </c>
      <c r="L76" s="130" t="s">
        <v>23</v>
      </c>
      <c r="M76" s="303" t="s">
        <v>23</v>
      </c>
      <c r="N76" s="123"/>
      <c r="O76" s="124"/>
      <c r="P76" s="125"/>
      <c r="Q76" s="131"/>
      <c r="R76" s="124"/>
      <c r="S76" s="304"/>
      <c r="T76" s="132"/>
      <c r="U76" s="129"/>
      <c r="V76" s="130"/>
      <c r="W76" s="305"/>
      <c r="X76" s="306"/>
      <c r="Y76" s="307"/>
      <c r="Z76" s="303" t="s">
        <v>23</v>
      </c>
      <c r="AA76" s="297"/>
      <c r="AB76" s="116"/>
      <c r="AC76" s="116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8"/>
      <c r="AP76" s="119"/>
    </row>
    <row r="77" spans="2:42" ht="12" hidden="1" customHeight="1" x14ac:dyDescent="0.2">
      <c r="B77" s="122" t="s">
        <v>23</v>
      </c>
      <c r="C77" s="292" t="s">
        <v>23</v>
      </c>
      <c r="D77" s="302" t="s">
        <v>23</v>
      </c>
      <c r="E77" s="123" t="s">
        <v>23</v>
      </c>
      <c r="F77" s="124" t="s">
        <v>23</v>
      </c>
      <c r="G77" s="125" t="s">
        <v>23</v>
      </c>
      <c r="H77" s="126" t="s">
        <v>23</v>
      </c>
      <c r="I77" s="127" t="s">
        <v>23</v>
      </c>
      <c r="J77" s="128" t="str">
        <f t="shared" si="3"/>
        <v>-</v>
      </c>
      <c r="K77" s="129" t="s">
        <v>23</v>
      </c>
      <c r="L77" s="130" t="s">
        <v>23</v>
      </c>
      <c r="M77" s="303" t="s">
        <v>23</v>
      </c>
      <c r="N77" s="123"/>
      <c r="O77" s="124"/>
      <c r="P77" s="125"/>
      <c r="Q77" s="131"/>
      <c r="R77" s="124"/>
      <c r="S77" s="304"/>
      <c r="T77" s="132"/>
      <c r="U77" s="129"/>
      <c r="V77" s="130"/>
      <c r="W77" s="305"/>
      <c r="X77" s="306"/>
      <c r="Y77" s="307"/>
      <c r="Z77" s="303" t="s">
        <v>23</v>
      </c>
      <c r="AA77" s="297"/>
      <c r="AB77" s="116"/>
      <c r="AC77" s="116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8"/>
      <c r="AP77" s="119"/>
    </row>
    <row r="78" spans="2:42" ht="12" hidden="1" customHeight="1" x14ac:dyDescent="0.2">
      <c r="B78" s="122" t="s">
        <v>23</v>
      </c>
      <c r="C78" s="292" t="s">
        <v>23</v>
      </c>
      <c r="D78" s="302" t="s">
        <v>23</v>
      </c>
      <c r="E78" s="123" t="s">
        <v>23</v>
      </c>
      <c r="F78" s="124" t="s">
        <v>23</v>
      </c>
      <c r="G78" s="125" t="s">
        <v>23</v>
      </c>
      <c r="H78" s="126" t="s">
        <v>23</v>
      </c>
      <c r="I78" s="127" t="s">
        <v>23</v>
      </c>
      <c r="J78" s="128" t="str">
        <f t="shared" si="3"/>
        <v>-</v>
      </c>
      <c r="K78" s="129" t="s">
        <v>23</v>
      </c>
      <c r="L78" s="130" t="s">
        <v>23</v>
      </c>
      <c r="M78" s="303" t="s">
        <v>23</v>
      </c>
      <c r="N78" s="123"/>
      <c r="O78" s="124"/>
      <c r="P78" s="125"/>
      <c r="Q78" s="131"/>
      <c r="R78" s="124"/>
      <c r="S78" s="304"/>
      <c r="T78" s="132"/>
      <c r="U78" s="129"/>
      <c r="V78" s="130"/>
      <c r="W78" s="305"/>
      <c r="X78" s="306"/>
      <c r="Y78" s="307"/>
      <c r="Z78" s="303" t="s">
        <v>23</v>
      </c>
      <c r="AA78" s="297"/>
      <c r="AB78" s="116"/>
      <c r="AC78" s="116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8"/>
      <c r="AP78" s="119"/>
    </row>
    <row r="79" spans="2:42" ht="12" hidden="1" customHeight="1" x14ac:dyDescent="0.2">
      <c r="B79" s="122" t="s">
        <v>23</v>
      </c>
      <c r="C79" s="292" t="s">
        <v>23</v>
      </c>
      <c r="D79" s="302" t="s">
        <v>23</v>
      </c>
      <c r="E79" s="123" t="s">
        <v>23</v>
      </c>
      <c r="F79" s="124" t="s">
        <v>23</v>
      </c>
      <c r="G79" s="125" t="s">
        <v>23</v>
      </c>
      <c r="H79" s="126" t="s">
        <v>23</v>
      </c>
      <c r="I79" s="127" t="s">
        <v>23</v>
      </c>
      <c r="J79" s="128" t="str">
        <f t="shared" si="3"/>
        <v>-</v>
      </c>
      <c r="K79" s="129" t="s">
        <v>23</v>
      </c>
      <c r="L79" s="130" t="s">
        <v>23</v>
      </c>
      <c r="M79" s="303" t="s">
        <v>23</v>
      </c>
      <c r="N79" s="123"/>
      <c r="O79" s="124"/>
      <c r="P79" s="125"/>
      <c r="Q79" s="131"/>
      <c r="R79" s="124"/>
      <c r="S79" s="304"/>
      <c r="T79" s="132"/>
      <c r="U79" s="129"/>
      <c r="V79" s="130"/>
      <c r="W79" s="305"/>
      <c r="X79" s="306"/>
      <c r="Y79" s="307"/>
      <c r="Z79" s="303" t="s">
        <v>23</v>
      </c>
      <c r="AA79" s="297"/>
      <c r="AB79" s="116"/>
      <c r="AC79" s="116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8"/>
      <c r="AP79" s="119"/>
    </row>
    <row r="80" spans="2:42" ht="12" hidden="1" customHeight="1" x14ac:dyDescent="0.2">
      <c r="B80" s="122" t="s">
        <v>23</v>
      </c>
      <c r="C80" s="292" t="s">
        <v>23</v>
      </c>
      <c r="D80" s="302" t="s">
        <v>23</v>
      </c>
      <c r="E80" s="123" t="s">
        <v>23</v>
      </c>
      <c r="F80" s="124" t="s">
        <v>23</v>
      </c>
      <c r="G80" s="125" t="s">
        <v>23</v>
      </c>
      <c r="H80" s="126" t="s">
        <v>23</v>
      </c>
      <c r="I80" s="127" t="s">
        <v>23</v>
      </c>
      <c r="J80" s="128" t="str">
        <f t="shared" si="3"/>
        <v>-</v>
      </c>
      <c r="K80" s="129" t="s">
        <v>23</v>
      </c>
      <c r="L80" s="130" t="s">
        <v>23</v>
      </c>
      <c r="M80" s="303" t="s">
        <v>23</v>
      </c>
      <c r="N80" s="123"/>
      <c r="O80" s="124"/>
      <c r="P80" s="125"/>
      <c r="Q80" s="131"/>
      <c r="R80" s="124"/>
      <c r="S80" s="304"/>
      <c r="T80" s="132"/>
      <c r="U80" s="129"/>
      <c r="V80" s="130"/>
      <c r="W80" s="305"/>
      <c r="X80" s="306"/>
      <c r="Y80" s="307"/>
      <c r="Z80" s="303" t="s">
        <v>23</v>
      </c>
      <c r="AA80" s="297"/>
      <c r="AB80" s="116"/>
      <c r="AC80" s="116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8"/>
      <c r="AP80" s="119"/>
    </row>
    <row r="81" spans="2:42" ht="12" hidden="1" customHeight="1" x14ac:dyDescent="0.2">
      <c r="B81" s="122" t="s">
        <v>23</v>
      </c>
      <c r="C81" s="292" t="s">
        <v>23</v>
      </c>
      <c r="D81" s="302" t="s">
        <v>23</v>
      </c>
      <c r="E81" s="123" t="s">
        <v>23</v>
      </c>
      <c r="F81" s="124" t="s">
        <v>23</v>
      </c>
      <c r="G81" s="125" t="s">
        <v>23</v>
      </c>
      <c r="H81" s="126" t="s">
        <v>23</v>
      </c>
      <c r="I81" s="127" t="s">
        <v>23</v>
      </c>
      <c r="J81" s="128" t="str">
        <f t="shared" si="3"/>
        <v>-</v>
      </c>
      <c r="K81" s="129" t="s">
        <v>23</v>
      </c>
      <c r="L81" s="130" t="s">
        <v>23</v>
      </c>
      <c r="M81" s="303" t="s">
        <v>23</v>
      </c>
      <c r="N81" s="123"/>
      <c r="O81" s="124"/>
      <c r="P81" s="125"/>
      <c r="Q81" s="131"/>
      <c r="R81" s="124"/>
      <c r="S81" s="304"/>
      <c r="T81" s="132"/>
      <c r="U81" s="129"/>
      <c r="V81" s="130"/>
      <c r="W81" s="305"/>
      <c r="X81" s="306"/>
      <c r="Y81" s="307"/>
      <c r="Z81" s="303" t="s">
        <v>23</v>
      </c>
      <c r="AA81" s="297"/>
      <c r="AB81" s="116"/>
      <c r="AC81" s="116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8"/>
      <c r="AP81" s="119"/>
    </row>
    <row r="82" spans="2:42" ht="12" hidden="1" customHeight="1" x14ac:dyDescent="0.2">
      <c r="B82" s="122" t="s">
        <v>23</v>
      </c>
      <c r="C82" s="292" t="s">
        <v>23</v>
      </c>
      <c r="D82" s="302" t="s">
        <v>23</v>
      </c>
      <c r="E82" s="123" t="s">
        <v>23</v>
      </c>
      <c r="F82" s="124" t="s">
        <v>23</v>
      </c>
      <c r="G82" s="125" t="s">
        <v>23</v>
      </c>
      <c r="H82" s="126" t="s">
        <v>23</v>
      </c>
      <c r="I82" s="127" t="s">
        <v>23</v>
      </c>
      <c r="J82" s="128" t="str">
        <f t="shared" si="3"/>
        <v>-</v>
      </c>
      <c r="K82" s="129" t="s">
        <v>23</v>
      </c>
      <c r="L82" s="130" t="s">
        <v>23</v>
      </c>
      <c r="M82" s="303" t="s">
        <v>23</v>
      </c>
      <c r="N82" s="123"/>
      <c r="O82" s="124"/>
      <c r="P82" s="125"/>
      <c r="Q82" s="131"/>
      <c r="R82" s="124"/>
      <c r="S82" s="304"/>
      <c r="T82" s="132"/>
      <c r="U82" s="129"/>
      <c r="V82" s="130"/>
      <c r="W82" s="305"/>
      <c r="X82" s="306"/>
      <c r="Y82" s="307"/>
      <c r="Z82" s="303" t="s">
        <v>23</v>
      </c>
      <c r="AA82" s="297"/>
      <c r="AB82" s="116"/>
      <c r="AC82" s="116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8"/>
      <c r="AP82" s="119"/>
    </row>
    <row r="83" spans="2:42" ht="12" hidden="1" customHeight="1" x14ac:dyDescent="0.2">
      <c r="B83" s="122" t="s">
        <v>23</v>
      </c>
      <c r="C83" s="292" t="s">
        <v>23</v>
      </c>
      <c r="D83" s="302" t="s">
        <v>23</v>
      </c>
      <c r="E83" s="123" t="s">
        <v>23</v>
      </c>
      <c r="F83" s="124" t="s">
        <v>23</v>
      </c>
      <c r="G83" s="125" t="s">
        <v>23</v>
      </c>
      <c r="H83" s="126" t="s">
        <v>23</v>
      </c>
      <c r="I83" s="127" t="s">
        <v>23</v>
      </c>
      <c r="J83" s="128" t="str">
        <f t="shared" si="3"/>
        <v>-</v>
      </c>
      <c r="K83" s="129" t="s">
        <v>23</v>
      </c>
      <c r="L83" s="130" t="s">
        <v>23</v>
      </c>
      <c r="M83" s="303" t="s">
        <v>23</v>
      </c>
      <c r="N83" s="123"/>
      <c r="O83" s="124"/>
      <c r="P83" s="125"/>
      <c r="Q83" s="131"/>
      <c r="R83" s="124"/>
      <c r="S83" s="304"/>
      <c r="T83" s="132"/>
      <c r="U83" s="129"/>
      <c r="V83" s="130"/>
      <c r="W83" s="305"/>
      <c r="X83" s="306"/>
      <c r="Y83" s="307"/>
      <c r="Z83" s="303" t="s">
        <v>23</v>
      </c>
      <c r="AA83" s="297"/>
      <c r="AB83" s="116"/>
      <c r="AC83" s="116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8"/>
      <c r="AP83" s="119"/>
    </row>
    <row r="84" spans="2:42" ht="12" hidden="1" customHeight="1" x14ac:dyDescent="0.2">
      <c r="B84" s="122" t="s">
        <v>23</v>
      </c>
      <c r="C84" s="292" t="s">
        <v>23</v>
      </c>
      <c r="D84" s="302" t="s">
        <v>23</v>
      </c>
      <c r="E84" s="123" t="s">
        <v>23</v>
      </c>
      <c r="F84" s="124" t="s">
        <v>23</v>
      </c>
      <c r="G84" s="125" t="s">
        <v>23</v>
      </c>
      <c r="H84" s="126" t="s">
        <v>23</v>
      </c>
      <c r="I84" s="127" t="s">
        <v>23</v>
      </c>
      <c r="J84" s="128" t="str">
        <f t="shared" si="3"/>
        <v>-</v>
      </c>
      <c r="K84" s="129" t="s">
        <v>23</v>
      </c>
      <c r="L84" s="130" t="s">
        <v>23</v>
      </c>
      <c r="M84" s="303" t="s">
        <v>23</v>
      </c>
      <c r="N84" s="123"/>
      <c r="O84" s="124"/>
      <c r="P84" s="125"/>
      <c r="Q84" s="131"/>
      <c r="R84" s="124"/>
      <c r="S84" s="304"/>
      <c r="T84" s="132"/>
      <c r="U84" s="129"/>
      <c r="V84" s="130"/>
      <c r="W84" s="305"/>
      <c r="X84" s="306"/>
      <c r="Y84" s="307"/>
      <c r="Z84" s="303" t="s">
        <v>23</v>
      </c>
      <c r="AA84" s="297"/>
      <c r="AB84" s="116"/>
      <c r="AC84" s="116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8"/>
      <c r="AP84" s="119"/>
    </row>
    <row r="85" spans="2:42" ht="12" hidden="1" customHeight="1" x14ac:dyDescent="0.2">
      <c r="B85" s="122" t="s">
        <v>23</v>
      </c>
      <c r="C85" s="292" t="s">
        <v>23</v>
      </c>
      <c r="D85" s="302" t="s">
        <v>23</v>
      </c>
      <c r="E85" s="123" t="s">
        <v>23</v>
      </c>
      <c r="F85" s="124" t="s">
        <v>23</v>
      </c>
      <c r="G85" s="125" t="s">
        <v>23</v>
      </c>
      <c r="H85" s="126" t="s">
        <v>23</v>
      </c>
      <c r="I85" s="127" t="s">
        <v>23</v>
      </c>
      <c r="J85" s="128" t="str">
        <f t="shared" si="3"/>
        <v>-</v>
      </c>
      <c r="K85" s="129" t="s">
        <v>23</v>
      </c>
      <c r="L85" s="130" t="s">
        <v>23</v>
      </c>
      <c r="M85" s="303" t="s">
        <v>23</v>
      </c>
      <c r="N85" s="123"/>
      <c r="O85" s="124"/>
      <c r="P85" s="125"/>
      <c r="Q85" s="131"/>
      <c r="R85" s="124"/>
      <c r="S85" s="304"/>
      <c r="T85" s="132"/>
      <c r="U85" s="129"/>
      <c r="V85" s="130"/>
      <c r="W85" s="305"/>
      <c r="X85" s="306"/>
      <c r="Y85" s="307"/>
      <c r="Z85" s="303" t="s">
        <v>23</v>
      </c>
      <c r="AA85" s="297"/>
      <c r="AB85" s="116"/>
      <c r="AC85" s="116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8"/>
      <c r="AP85" s="119"/>
    </row>
    <row r="86" spans="2:42" ht="12" hidden="1" customHeight="1" x14ac:dyDescent="0.2">
      <c r="B86" s="122" t="s">
        <v>23</v>
      </c>
      <c r="C86" s="292" t="s">
        <v>23</v>
      </c>
      <c r="D86" s="302" t="s">
        <v>23</v>
      </c>
      <c r="E86" s="123" t="s">
        <v>23</v>
      </c>
      <c r="F86" s="124" t="s">
        <v>23</v>
      </c>
      <c r="G86" s="125" t="s">
        <v>23</v>
      </c>
      <c r="H86" s="126" t="s">
        <v>23</v>
      </c>
      <c r="I86" s="127" t="s">
        <v>23</v>
      </c>
      <c r="J86" s="128" t="str">
        <f t="shared" si="3"/>
        <v>-</v>
      </c>
      <c r="K86" s="129" t="s">
        <v>23</v>
      </c>
      <c r="L86" s="130" t="s">
        <v>23</v>
      </c>
      <c r="M86" s="303" t="s">
        <v>23</v>
      </c>
      <c r="N86" s="123"/>
      <c r="O86" s="124"/>
      <c r="P86" s="125"/>
      <c r="Q86" s="131"/>
      <c r="R86" s="124"/>
      <c r="S86" s="304"/>
      <c r="T86" s="132"/>
      <c r="U86" s="129"/>
      <c r="V86" s="130"/>
      <c r="W86" s="305"/>
      <c r="X86" s="306"/>
      <c r="Y86" s="307"/>
      <c r="Z86" s="303" t="s">
        <v>23</v>
      </c>
      <c r="AA86" s="297"/>
      <c r="AB86" s="116"/>
      <c r="AC86" s="116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8"/>
      <c r="AP86" s="119"/>
    </row>
    <row r="87" spans="2:42" ht="12" hidden="1" customHeight="1" x14ac:dyDescent="0.2">
      <c r="B87" s="122" t="s">
        <v>23</v>
      </c>
      <c r="C87" s="292" t="s">
        <v>23</v>
      </c>
      <c r="D87" s="302" t="s">
        <v>23</v>
      </c>
      <c r="E87" s="123" t="s">
        <v>23</v>
      </c>
      <c r="F87" s="124" t="s">
        <v>23</v>
      </c>
      <c r="G87" s="125" t="s">
        <v>23</v>
      </c>
      <c r="H87" s="126" t="s">
        <v>23</v>
      </c>
      <c r="I87" s="127" t="s">
        <v>23</v>
      </c>
      <c r="J87" s="128" t="str">
        <f t="shared" si="3"/>
        <v>-</v>
      </c>
      <c r="K87" s="129" t="s">
        <v>23</v>
      </c>
      <c r="L87" s="130" t="s">
        <v>23</v>
      </c>
      <c r="M87" s="303" t="s">
        <v>23</v>
      </c>
      <c r="N87" s="123"/>
      <c r="O87" s="124"/>
      <c r="P87" s="125"/>
      <c r="Q87" s="131"/>
      <c r="R87" s="124"/>
      <c r="S87" s="304"/>
      <c r="T87" s="132"/>
      <c r="U87" s="129"/>
      <c r="V87" s="130"/>
      <c r="W87" s="305"/>
      <c r="X87" s="306"/>
      <c r="Y87" s="307"/>
      <c r="Z87" s="303" t="s">
        <v>23</v>
      </c>
      <c r="AA87" s="297"/>
      <c r="AB87" s="116"/>
      <c r="AC87" s="116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8"/>
      <c r="AP87" s="119"/>
    </row>
    <row r="88" spans="2:42" ht="12" hidden="1" customHeight="1" x14ac:dyDescent="0.2">
      <c r="B88" s="122" t="s">
        <v>23</v>
      </c>
      <c r="C88" s="292" t="s">
        <v>23</v>
      </c>
      <c r="D88" s="302" t="s">
        <v>23</v>
      </c>
      <c r="E88" s="123" t="s">
        <v>23</v>
      </c>
      <c r="F88" s="124" t="s">
        <v>23</v>
      </c>
      <c r="G88" s="125" t="s">
        <v>23</v>
      </c>
      <c r="H88" s="126" t="s">
        <v>23</v>
      </c>
      <c r="I88" s="127" t="s">
        <v>23</v>
      </c>
      <c r="J88" s="128" t="str">
        <f t="shared" si="3"/>
        <v>-</v>
      </c>
      <c r="K88" s="129" t="s">
        <v>23</v>
      </c>
      <c r="L88" s="130" t="s">
        <v>23</v>
      </c>
      <c r="M88" s="303" t="s">
        <v>23</v>
      </c>
      <c r="N88" s="123"/>
      <c r="O88" s="124"/>
      <c r="P88" s="125"/>
      <c r="Q88" s="131"/>
      <c r="R88" s="124"/>
      <c r="S88" s="304"/>
      <c r="T88" s="132"/>
      <c r="U88" s="129"/>
      <c r="V88" s="130"/>
      <c r="W88" s="305"/>
      <c r="X88" s="306"/>
      <c r="Y88" s="307"/>
      <c r="Z88" s="303" t="s">
        <v>23</v>
      </c>
      <c r="AA88" s="297"/>
      <c r="AB88" s="116"/>
      <c r="AC88" s="116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8"/>
      <c r="AP88" s="119"/>
    </row>
    <row r="89" spans="2:42" ht="12" hidden="1" customHeight="1" x14ac:dyDescent="0.2">
      <c r="B89" s="122" t="s">
        <v>23</v>
      </c>
      <c r="C89" s="292" t="s">
        <v>23</v>
      </c>
      <c r="D89" s="302" t="s">
        <v>23</v>
      </c>
      <c r="E89" s="123" t="s">
        <v>23</v>
      </c>
      <c r="F89" s="124" t="s">
        <v>23</v>
      </c>
      <c r="G89" s="125" t="s">
        <v>23</v>
      </c>
      <c r="H89" s="126" t="s">
        <v>23</v>
      </c>
      <c r="I89" s="127" t="s">
        <v>23</v>
      </c>
      <c r="J89" s="128" t="str">
        <f t="shared" si="3"/>
        <v>-</v>
      </c>
      <c r="K89" s="129" t="s">
        <v>23</v>
      </c>
      <c r="L89" s="130" t="s">
        <v>23</v>
      </c>
      <c r="M89" s="303" t="s">
        <v>23</v>
      </c>
      <c r="N89" s="123"/>
      <c r="O89" s="124"/>
      <c r="P89" s="125"/>
      <c r="Q89" s="131"/>
      <c r="R89" s="124"/>
      <c r="S89" s="304"/>
      <c r="T89" s="132"/>
      <c r="U89" s="129"/>
      <c r="V89" s="130"/>
      <c r="W89" s="305"/>
      <c r="X89" s="306"/>
      <c r="Y89" s="307"/>
      <c r="Z89" s="303" t="s">
        <v>23</v>
      </c>
      <c r="AA89" s="297"/>
      <c r="AB89" s="116"/>
      <c r="AC89" s="116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8"/>
      <c r="AP89" s="119"/>
    </row>
    <row r="90" spans="2:42" ht="12" hidden="1" customHeight="1" x14ac:dyDescent="0.2">
      <c r="B90" s="122" t="s">
        <v>23</v>
      </c>
      <c r="C90" s="292" t="s">
        <v>23</v>
      </c>
      <c r="D90" s="302" t="s">
        <v>23</v>
      </c>
      <c r="E90" s="123" t="s">
        <v>23</v>
      </c>
      <c r="F90" s="124" t="s">
        <v>23</v>
      </c>
      <c r="G90" s="125" t="s">
        <v>23</v>
      </c>
      <c r="H90" s="126" t="s">
        <v>23</v>
      </c>
      <c r="I90" s="127" t="s">
        <v>23</v>
      </c>
      <c r="J90" s="128" t="str">
        <f t="shared" si="3"/>
        <v>-</v>
      </c>
      <c r="K90" s="129" t="s">
        <v>23</v>
      </c>
      <c r="L90" s="130" t="s">
        <v>23</v>
      </c>
      <c r="M90" s="303" t="s">
        <v>23</v>
      </c>
      <c r="N90" s="123"/>
      <c r="O90" s="124"/>
      <c r="P90" s="125"/>
      <c r="Q90" s="131"/>
      <c r="R90" s="124"/>
      <c r="S90" s="304"/>
      <c r="T90" s="132"/>
      <c r="U90" s="129"/>
      <c r="V90" s="130"/>
      <c r="W90" s="305"/>
      <c r="X90" s="306"/>
      <c r="Y90" s="307"/>
      <c r="Z90" s="303" t="s">
        <v>23</v>
      </c>
      <c r="AA90" s="297"/>
      <c r="AB90" s="116"/>
      <c r="AC90" s="116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8"/>
      <c r="AP90" s="119"/>
    </row>
    <row r="91" spans="2:42" ht="12" hidden="1" customHeight="1" x14ac:dyDescent="0.2">
      <c r="B91" s="122" t="s">
        <v>23</v>
      </c>
      <c r="C91" s="292" t="s">
        <v>23</v>
      </c>
      <c r="D91" s="302" t="s">
        <v>23</v>
      </c>
      <c r="E91" s="123" t="s">
        <v>23</v>
      </c>
      <c r="F91" s="124" t="s">
        <v>23</v>
      </c>
      <c r="G91" s="125" t="s">
        <v>23</v>
      </c>
      <c r="H91" s="126" t="s">
        <v>23</v>
      </c>
      <c r="I91" s="127" t="s">
        <v>23</v>
      </c>
      <c r="J91" s="128" t="str">
        <f t="shared" si="3"/>
        <v>-</v>
      </c>
      <c r="K91" s="129" t="s">
        <v>23</v>
      </c>
      <c r="L91" s="130" t="s">
        <v>23</v>
      </c>
      <c r="M91" s="303" t="s">
        <v>23</v>
      </c>
      <c r="N91" s="123"/>
      <c r="O91" s="124"/>
      <c r="P91" s="125"/>
      <c r="Q91" s="131"/>
      <c r="R91" s="124"/>
      <c r="S91" s="304"/>
      <c r="T91" s="132"/>
      <c r="U91" s="129"/>
      <c r="V91" s="130"/>
      <c r="W91" s="305"/>
      <c r="X91" s="306"/>
      <c r="Y91" s="307"/>
      <c r="Z91" s="303" t="s">
        <v>23</v>
      </c>
      <c r="AA91" s="297"/>
      <c r="AB91" s="116"/>
      <c r="AC91" s="116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8"/>
      <c r="AP91" s="119"/>
    </row>
    <row r="92" spans="2:42" ht="12" hidden="1" customHeight="1" x14ac:dyDescent="0.2">
      <c r="B92" s="122" t="s">
        <v>23</v>
      </c>
      <c r="C92" s="292" t="s">
        <v>23</v>
      </c>
      <c r="D92" s="302" t="s">
        <v>23</v>
      </c>
      <c r="E92" s="123" t="s">
        <v>23</v>
      </c>
      <c r="F92" s="124" t="s">
        <v>23</v>
      </c>
      <c r="G92" s="125" t="s">
        <v>23</v>
      </c>
      <c r="H92" s="126" t="s">
        <v>23</v>
      </c>
      <c r="I92" s="127" t="s">
        <v>23</v>
      </c>
      <c r="J92" s="128" t="str">
        <f>IF(AND(ISNUMBER(H92),ISNUMBER(I92)),H92-I92,"-")</f>
        <v>-</v>
      </c>
      <c r="K92" s="129" t="s">
        <v>23</v>
      </c>
      <c r="L92" s="130" t="s">
        <v>23</v>
      </c>
      <c r="M92" s="303" t="s">
        <v>23</v>
      </c>
      <c r="N92" s="123"/>
      <c r="O92" s="124"/>
      <c r="P92" s="125"/>
      <c r="Q92" s="131"/>
      <c r="R92" s="124"/>
      <c r="S92" s="304"/>
      <c r="T92" s="132"/>
      <c r="U92" s="129"/>
      <c r="V92" s="130"/>
      <c r="W92" s="305"/>
      <c r="X92" s="306"/>
      <c r="Y92" s="307"/>
      <c r="Z92" s="303" t="s">
        <v>23</v>
      </c>
      <c r="AA92" s="297"/>
      <c r="AB92" s="116"/>
      <c r="AC92" s="116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8"/>
      <c r="AP92" s="119"/>
    </row>
    <row r="93" spans="2:42" ht="12" hidden="1" customHeight="1" x14ac:dyDescent="0.2">
      <c r="B93" s="122" t="s">
        <v>23</v>
      </c>
      <c r="C93" s="292" t="s">
        <v>23</v>
      </c>
      <c r="D93" s="302" t="s">
        <v>23</v>
      </c>
      <c r="E93" s="123" t="s">
        <v>23</v>
      </c>
      <c r="F93" s="124" t="s">
        <v>23</v>
      </c>
      <c r="G93" s="125" t="s">
        <v>23</v>
      </c>
      <c r="H93" s="126" t="s">
        <v>23</v>
      </c>
      <c r="I93" s="127" t="s">
        <v>23</v>
      </c>
      <c r="J93" s="128" t="str">
        <f>IF(AND(ISNUMBER(H93),ISNUMBER(I93)),H93-I93,"-")</f>
        <v>-</v>
      </c>
      <c r="K93" s="129" t="s">
        <v>23</v>
      </c>
      <c r="L93" s="130" t="s">
        <v>23</v>
      </c>
      <c r="M93" s="303" t="s">
        <v>23</v>
      </c>
      <c r="N93" s="123"/>
      <c r="O93" s="124"/>
      <c r="P93" s="125"/>
      <c r="Q93" s="131"/>
      <c r="R93" s="124"/>
      <c r="S93" s="304"/>
      <c r="T93" s="132"/>
      <c r="U93" s="129"/>
      <c r="V93" s="130"/>
      <c r="W93" s="305"/>
      <c r="X93" s="306"/>
      <c r="Y93" s="307"/>
      <c r="Z93" s="303" t="s">
        <v>23</v>
      </c>
      <c r="AA93" s="297"/>
      <c r="AB93" s="116"/>
      <c r="AC93" s="116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8"/>
      <c r="AP93" s="119"/>
    </row>
    <row r="94" spans="2:42" ht="12" hidden="1" customHeight="1" x14ac:dyDescent="0.2">
      <c r="B94" s="122" t="s">
        <v>23</v>
      </c>
      <c r="C94" s="292" t="s">
        <v>23</v>
      </c>
      <c r="D94" s="302" t="s">
        <v>23</v>
      </c>
      <c r="E94" s="123" t="s">
        <v>23</v>
      </c>
      <c r="F94" s="124" t="s">
        <v>23</v>
      </c>
      <c r="G94" s="125" t="s">
        <v>23</v>
      </c>
      <c r="H94" s="126" t="s">
        <v>23</v>
      </c>
      <c r="I94" s="127" t="s">
        <v>23</v>
      </c>
      <c r="J94" s="128" t="str">
        <f>IF(AND(ISNUMBER(H94),ISNUMBER(I94)),H94-I94,"-")</f>
        <v>-</v>
      </c>
      <c r="K94" s="129" t="s">
        <v>23</v>
      </c>
      <c r="L94" s="130" t="s">
        <v>23</v>
      </c>
      <c r="M94" s="303" t="s">
        <v>23</v>
      </c>
      <c r="N94" s="123"/>
      <c r="O94" s="124"/>
      <c r="P94" s="125"/>
      <c r="Q94" s="131"/>
      <c r="R94" s="124"/>
      <c r="S94" s="304"/>
      <c r="T94" s="132"/>
      <c r="U94" s="129"/>
      <c r="V94" s="130"/>
      <c r="W94" s="305"/>
      <c r="X94" s="306"/>
      <c r="Y94" s="307"/>
      <c r="Z94" s="303" t="s">
        <v>23</v>
      </c>
      <c r="AA94" s="297"/>
      <c r="AB94" s="116"/>
      <c r="AC94" s="116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8"/>
      <c r="AP94" s="119"/>
    </row>
    <row r="95" spans="2:42" ht="12" hidden="1" customHeight="1" x14ac:dyDescent="0.2">
      <c r="B95" s="134" t="s">
        <v>23</v>
      </c>
      <c r="C95" s="288" t="s">
        <v>23</v>
      </c>
      <c r="D95" s="135" t="s">
        <v>23</v>
      </c>
      <c r="E95" s="136" t="s">
        <v>23</v>
      </c>
      <c r="F95" s="137" t="s">
        <v>23</v>
      </c>
      <c r="G95" s="138" t="s">
        <v>23</v>
      </c>
      <c r="H95" s="139" t="s">
        <v>23</v>
      </c>
      <c r="I95" s="140" t="s">
        <v>23</v>
      </c>
      <c r="J95" s="141" t="str">
        <f>IF(AND(ISNUMBER(H95),ISNUMBER(I95)),H95-I95,"-")</f>
        <v>-</v>
      </c>
      <c r="K95" s="142" t="s">
        <v>23</v>
      </c>
      <c r="L95" s="143" t="s">
        <v>23</v>
      </c>
      <c r="M95" s="144" t="s">
        <v>23</v>
      </c>
      <c r="N95" s="136"/>
      <c r="O95" s="137"/>
      <c r="P95" s="138"/>
      <c r="Q95" s="145"/>
      <c r="R95" s="137"/>
      <c r="S95" s="146"/>
      <c r="T95" s="147"/>
      <c r="U95" s="142"/>
      <c r="V95" s="143"/>
      <c r="W95" s="148"/>
      <c r="X95" s="149"/>
      <c r="Y95" s="150"/>
      <c r="Z95" s="144" t="s">
        <v>23</v>
      </c>
      <c r="AA95" s="297"/>
      <c r="AB95" s="116"/>
      <c r="AC95" s="116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8"/>
      <c r="AP95" s="119"/>
    </row>
    <row r="96" spans="2:42" ht="12" customHeight="1" x14ac:dyDescent="0.2">
      <c r="B96" s="151" t="s">
        <v>98</v>
      </c>
      <c r="C96" s="300">
        <f>IF(SUM(C26:C95)=0,"-",AVERAGE(C26:C95))</f>
        <v>24</v>
      </c>
      <c r="D96" s="152"/>
      <c r="E96" s="153">
        <f>IF(SUM(E26:E95)=0,"-",AVERAGE(E26:E95))</f>
        <v>57.135570398966472</v>
      </c>
      <c r="F96" s="154">
        <f t="shared" ref="F96:Z96" si="4">IF(SUM(F26:F95)=0,"-",AVERAGE(F26:F95))</f>
        <v>57.636722946166991</v>
      </c>
      <c r="G96" s="155">
        <f t="shared" si="4"/>
        <v>-0.50115224520365398</v>
      </c>
      <c r="H96" s="156">
        <f t="shared" si="4"/>
        <v>68.33149134318036</v>
      </c>
      <c r="I96" s="157">
        <f t="shared" si="4"/>
        <v>52.409882354736318</v>
      </c>
      <c r="J96" s="158">
        <f t="shared" si="4"/>
        <v>15.92160898844401</v>
      </c>
      <c r="K96" s="159">
        <f t="shared" si="4"/>
        <v>6.5512102444966631</v>
      </c>
      <c r="L96" s="160">
        <f t="shared" si="4"/>
        <v>3.7313031673431398</v>
      </c>
      <c r="M96" s="161">
        <f t="shared" si="4"/>
        <v>0.79030209581057287</v>
      </c>
      <c r="N96" s="153" t="str">
        <f t="shared" si="4"/>
        <v>-</v>
      </c>
      <c r="O96" s="154" t="str">
        <f t="shared" si="4"/>
        <v>-</v>
      </c>
      <c r="P96" s="154" t="str">
        <f t="shared" si="4"/>
        <v>-</v>
      </c>
      <c r="Q96" s="154" t="str">
        <f t="shared" si="4"/>
        <v>-</v>
      </c>
      <c r="R96" s="154" t="str">
        <f t="shared" si="4"/>
        <v>-</v>
      </c>
      <c r="S96" s="154" t="str">
        <f t="shared" si="4"/>
        <v>-</v>
      </c>
      <c r="T96" s="154" t="str">
        <f t="shared" si="4"/>
        <v>-</v>
      </c>
      <c r="U96" s="157" t="str">
        <f t="shared" si="4"/>
        <v>-</v>
      </c>
      <c r="V96" s="160" t="str">
        <f t="shared" si="4"/>
        <v>-</v>
      </c>
      <c r="W96" s="162" t="str">
        <f t="shared" si="4"/>
        <v>-</v>
      </c>
      <c r="X96" s="162" t="str">
        <f t="shared" si="4"/>
        <v>-</v>
      </c>
      <c r="Y96" s="162" t="str">
        <f t="shared" si="4"/>
        <v>-</v>
      </c>
      <c r="Z96" s="320">
        <f t="shared" si="4"/>
        <v>0.79030209581057287</v>
      </c>
      <c r="AA96" s="116"/>
      <c r="AB96" s="116"/>
      <c r="AC96" s="116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8"/>
      <c r="AP96" s="119"/>
    </row>
    <row r="97" spans="1:49" ht="12" customHeight="1" thickBot="1" x14ac:dyDescent="0.25">
      <c r="B97" s="163" t="s">
        <v>99</v>
      </c>
      <c r="C97" s="299">
        <f>SUM(C26:C95)</f>
        <v>720</v>
      </c>
      <c r="D97" s="164"/>
      <c r="E97" s="165">
        <f>SUM(E26:E95)</f>
        <v>1714.0671119689941</v>
      </c>
      <c r="F97" s="166">
        <f>SUM(F26:F95)</f>
        <v>1729.1016883850098</v>
      </c>
      <c r="G97" s="167">
        <f>SUM(G26:G95)</f>
        <v>-15.034567356109619</v>
      </c>
      <c r="H97" s="168"/>
      <c r="I97" s="169"/>
      <c r="J97" s="170"/>
      <c r="K97" s="171"/>
      <c r="L97" s="172"/>
      <c r="M97" s="173">
        <f>SUM(M26:M95)</f>
        <v>23.709062874317187</v>
      </c>
      <c r="N97" s="165">
        <f t="shared" ref="N97:T97" si="5">SUM(N26:N95)</f>
        <v>0</v>
      </c>
      <c r="O97" s="166">
        <f t="shared" si="5"/>
        <v>0</v>
      </c>
      <c r="P97" s="166">
        <f t="shared" si="5"/>
        <v>0</v>
      </c>
      <c r="Q97" s="166">
        <f t="shared" si="5"/>
        <v>0</v>
      </c>
      <c r="R97" s="166">
        <f t="shared" si="5"/>
        <v>0</v>
      </c>
      <c r="S97" s="166">
        <f t="shared" si="5"/>
        <v>0</v>
      </c>
      <c r="T97" s="166">
        <f t="shared" si="5"/>
        <v>0</v>
      </c>
      <c r="U97" s="169"/>
      <c r="V97" s="172"/>
      <c r="W97" s="174">
        <f>SUM(W26:W95)</f>
        <v>0</v>
      </c>
      <c r="X97" s="173">
        <f>SUM(X26:X95)</f>
        <v>0</v>
      </c>
      <c r="Y97" s="175">
        <f>SUM(Y26:Y95)</f>
        <v>0</v>
      </c>
      <c r="Z97" s="173">
        <f>SUM(Z26:Z95)</f>
        <v>23.709062874317187</v>
      </c>
      <c r="AA97" s="116"/>
      <c r="AB97" s="116"/>
      <c r="AC97" s="116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8"/>
      <c r="AP97" s="119"/>
    </row>
    <row r="98" spans="1:49" ht="12" hidden="1" customHeight="1" x14ac:dyDescent="0.2">
      <c r="B98" s="176"/>
      <c r="C98" s="177">
        <f>COUNT(C26:C95)</f>
        <v>30</v>
      </c>
      <c r="D98" s="177"/>
      <c r="E98" s="177"/>
      <c r="F98" s="177"/>
      <c r="G98" s="177"/>
      <c r="H98" s="178"/>
      <c r="I98" s="178"/>
      <c r="J98" s="178"/>
      <c r="K98" s="178"/>
      <c r="L98" s="178"/>
      <c r="M98" s="179"/>
      <c r="N98" s="177"/>
      <c r="O98" s="177"/>
      <c r="P98" s="177"/>
      <c r="Q98" s="177"/>
      <c r="R98" s="177"/>
      <c r="S98" s="177"/>
      <c r="T98" s="177"/>
      <c r="U98" s="178"/>
      <c r="V98" s="178"/>
      <c r="W98" s="177"/>
      <c r="X98" s="179"/>
      <c r="Y98" s="179"/>
      <c r="Z98" s="179"/>
      <c r="AA98" s="116"/>
      <c r="AB98" s="116"/>
      <c r="AC98" s="116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8"/>
      <c r="AP98" s="119"/>
    </row>
    <row r="99" spans="1:49" s="61" customFormat="1" ht="12" customHeight="1" thickBot="1" x14ac:dyDescent="0.25">
      <c r="B99" s="176"/>
      <c r="C99" s="177"/>
      <c r="D99" s="180"/>
      <c r="E99" s="181"/>
      <c r="F99" s="181"/>
      <c r="G99" s="181"/>
      <c r="H99" s="180"/>
      <c r="I99" s="180"/>
      <c r="J99" s="180"/>
      <c r="K99" s="180"/>
      <c r="L99" s="180"/>
      <c r="M99" s="180"/>
      <c r="N99" s="181"/>
      <c r="O99" s="181"/>
      <c r="P99" s="181"/>
      <c r="Q99" s="182"/>
      <c r="R99" s="182"/>
      <c r="S99" s="182"/>
      <c r="T99" s="181"/>
      <c r="U99" s="180"/>
      <c r="V99" s="180"/>
      <c r="W99" s="183"/>
      <c r="X99" s="184"/>
      <c r="Y99" s="185"/>
      <c r="Z99" s="186"/>
      <c r="AA99" s="116"/>
      <c r="AB99" s="116"/>
      <c r="AC99" s="116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8"/>
      <c r="AP99" s="133"/>
    </row>
    <row r="100" spans="1:49" ht="12" customHeight="1" thickBot="1" x14ac:dyDescent="0.25">
      <c r="A100"/>
      <c r="B100" s="430" t="s">
        <v>100</v>
      </c>
      <c r="C100" s="431"/>
      <c r="D100" s="431"/>
      <c r="E100" s="413" t="s">
        <v>101</v>
      </c>
      <c r="F100" s="415"/>
      <c r="G100" s="413" t="s">
        <v>102</v>
      </c>
      <c r="H100" s="414"/>
      <c r="I100" s="415" t="s">
        <v>103</v>
      </c>
      <c r="J100" s="415"/>
      <c r="K100" s="413" t="s">
        <v>104</v>
      </c>
      <c r="L100" s="414"/>
      <c r="M100" s="415" t="s">
        <v>105</v>
      </c>
      <c r="N100" s="415"/>
      <c r="O100" s="413" t="s">
        <v>106</v>
      </c>
      <c r="P100" s="414"/>
      <c r="Q100" s="415" t="s">
        <v>107</v>
      </c>
      <c r="R100" s="415"/>
      <c r="S100" s="416" t="s">
        <v>108</v>
      </c>
      <c r="T100" s="417"/>
      <c r="U100" s="418"/>
      <c r="V100" s="415" t="s">
        <v>109</v>
      </c>
      <c r="W100" s="414"/>
      <c r="X100" s="187"/>
      <c r="Y100" s="312"/>
      <c r="Z100" s="312"/>
      <c r="AA100" s="312"/>
      <c r="AB100" s="187"/>
      <c r="AC100" s="43"/>
      <c r="AD100" s="43"/>
      <c r="AE100" s="43"/>
      <c r="AF100" s="133"/>
      <c r="AG100" s="313"/>
      <c r="AH100" s="116"/>
      <c r="AI100" s="116"/>
      <c r="AJ100" s="116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8"/>
      <c r="AW100" s="119"/>
    </row>
    <row r="101" spans="1:49" s="188" customFormat="1" ht="12" customHeight="1" x14ac:dyDescent="0.2">
      <c r="B101" s="432"/>
      <c r="C101" s="433"/>
      <c r="D101" s="433"/>
      <c r="E101" s="419" t="s">
        <v>144</v>
      </c>
      <c r="F101" s="420"/>
      <c r="G101" s="405">
        <v>15876.6654083133</v>
      </c>
      <c r="H101" s="406"/>
      <c r="I101" s="405">
        <v>15975.643289089199</v>
      </c>
      <c r="J101" s="406"/>
      <c r="K101" s="405"/>
      <c r="L101" s="406"/>
      <c r="M101" s="405"/>
      <c r="N101" s="406"/>
      <c r="O101" s="405"/>
      <c r="P101" s="406"/>
      <c r="Q101" s="405"/>
      <c r="R101" s="406"/>
      <c r="S101" s="405">
        <v>318.33770355582197</v>
      </c>
      <c r="T101" s="407"/>
      <c r="U101" s="406"/>
      <c r="V101" s="405">
        <v>7400.6416015625</v>
      </c>
      <c r="W101" s="408"/>
      <c r="X101" s="314"/>
      <c r="Y101" s="314"/>
      <c r="Z101" s="314"/>
      <c r="AA101" s="314"/>
      <c r="AB101" s="315"/>
      <c r="AC101" s="316"/>
      <c r="AD101" s="316"/>
      <c r="AE101" s="316"/>
      <c r="AF101" s="316"/>
      <c r="AG101" s="316"/>
      <c r="AH101" s="317"/>
      <c r="AI101" s="317"/>
      <c r="AJ101" s="317"/>
      <c r="AK101" s="317"/>
      <c r="AL101" s="317"/>
      <c r="AM101" s="317"/>
      <c r="AN101" s="317"/>
      <c r="AO101" s="317"/>
      <c r="AP101" s="317"/>
      <c r="AQ101" s="317"/>
      <c r="AR101" s="317"/>
      <c r="AS101" s="317"/>
      <c r="AT101" s="317"/>
      <c r="AU101" s="317"/>
      <c r="AV101" s="317"/>
      <c r="AW101" s="317"/>
    </row>
    <row r="102" spans="1:49" s="188" customFormat="1" ht="12" customHeight="1" thickBot="1" x14ac:dyDescent="0.25">
      <c r="B102" s="434"/>
      <c r="C102" s="435"/>
      <c r="D102" s="435"/>
      <c r="E102" s="409" t="s">
        <v>145</v>
      </c>
      <c r="F102" s="410"/>
      <c r="G102" s="389">
        <v>17587.5881993771</v>
      </c>
      <c r="H102" s="391"/>
      <c r="I102" s="389">
        <v>17701.577974319502</v>
      </c>
      <c r="J102" s="391"/>
      <c r="K102" s="389"/>
      <c r="L102" s="391"/>
      <c r="M102" s="389"/>
      <c r="N102" s="391"/>
      <c r="O102" s="411"/>
      <c r="P102" s="412"/>
      <c r="Q102" s="411"/>
      <c r="R102" s="412"/>
      <c r="S102" s="389">
        <v>345.021134614944</v>
      </c>
      <c r="T102" s="390"/>
      <c r="U102" s="391"/>
      <c r="V102" s="389">
        <v>8118.11376953125</v>
      </c>
      <c r="W102" s="392"/>
      <c r="X102" s="314"/>
      <c r="Y102" s="318"/>
      <c r="Z102" s="318"/>
      <c r="AA102" s="318"/>
      <c r="AB102" s="318"/>
      <c r="AC102" s="316"/>
      <c r="AD102" s="319" t="s">
        <v>110</v>
      </c>
      <c r="AE102" s="319"/>
      <c r="AF102" s="319"/>
      <c r="AG102" s="319"/>
    </row>
    <row r="103" spans="1:49" ht="15" customHeight="1" x14ac:dyDescent="0.2">
      <c r="B103" s="189"/>
      <c r="C103" s="189"/>
      <c r="D103" s="189"/>
      <c r="E103" s="190"/>
      <c r="F103" s="190"/>
      <c r="G103" s="191"/>
      <c r="H103" s="191"/>
      <c r="I103" s="191"/>
      <c r="J103" s="191"/>
      <c r="K103" s="191"/>
      <c r="L103" s="191"/>
      <c r="M103" s="191"/>
      <c r="N103" s="191"/>
      <c r="O103" s="187"/>
      <c r="P103" s="187"/>
      <c r="Q103" s="191"/>
      <c r="R103" s="191"/>
      <c r="S103" s="191"/>
      <c r="T103" s="192"/>
      <c r="U103" s="192"/>
      <c r="V103" s="192"/>
      <c r="W103" s="192"/>
      <c r="X103" s="193"/>
      <c r="Y103" s="194"/>
      <c r="Z103" s="194"/>
      <c r="AA103" s="195"/>
      <c r="AB103" s="195"/>
      <c r="AC103" s="43"/>
      <c r="AD103" s="196"/>
      <c r="AE103" s="196"/>
      <c r="AF103" s="196"/>
      <c r="AG103" s="196"/>
    </row>
    <row r="104" spans="1:49" s="197" customFormat="1" ht="14.1" customHeight="1" x14ac:dyDescent="0.25">
      <c r="B104" s="198" t="s">
        <v>111</v>
      </c>
      <c r="C104" s="198"/>
      <c r="D104" s="24"/>
      <c r="E104" s="199"/>
      <c r="G104" s="200" t="s">
        <v>112</v>
      </c>
      <c r="H104" s="393"/>
      <c r="I104" s="393"/>
      <c r="J104" s="201" t="s">
        <v>113</v>
      </c>
      <c r="K104" s="394"/>
      <c r="L104" s="394"/>
      <c r="M104" s="202"/>
      <c r="N104" s="24" t="s">
        <v>114</v>
      </c>
      <c r="O104" s="198"/>
      <c r="P104" s="198" t="s">
        <v>115</v>
      </c>
      <c r="Q104" s="24"/>
      <c r="R104" s="199"/>
      <c r="S104" s="199"/>
      <c r="T104" s="395" t="s">
        <v>116</v>
      </c>
      <c r="U104" s="395"/>
      <c r="V104" s="203"/>
      <c r="W104" s="396" t="s">
        <v>117</v>
      </c>
      <c r="X104" s="397"/>
      <c r="Y104" s="397"/>
      <c r="Z104" s="398"/>
    </row>
    <row r="105" spans="1:49" s="197" customFormat="1" ht="14.1" customHeight="1" x14ac:dyDescent="0.25">
      <c r="B105" s="198" t="s">
        <v>118</v>
      </c>
      <c r="C105" s="198"/>
      <c r="D105" s="24"/>
      <c r="E105" s="199"/>
      <c r="F105" s="24"/>
      <c r="G105" s="204"/>
      <c r="J105" s="386"/>
      <c r="K105" s="386"/>
      <c r="L105" s="199" t="s">
        <v>119</v>
      </c>
      <c r="P105" s="197" t="s">
        <v>120</v>
      </c>
      <c r="R105" s="202"/>
      <c r="S105" s="205"/>
      <c r="T105" s="395"/>
      <c r="U105" s="395"/>
      <c r="V105" s="206"/>
      <c r="W105" s="399"/>
      <c r="X105" s="400"/>
      <c r="Y105" s="400"/>
      <c r="Z105" s="401"/>
    </row>
    <row r="106" spans="1:49" s="197" customFormat="1" ht="14.1" customHeight="1" x14ac:dyDescent="0.25">
      <c r="B106" s="198" t="s">
        <v>121</v>
      </c>
      <c r="C106" s="198"/>
      <c r="D106" s="24"/>
      <c r="E106" s="199"/>
      <c r="F106" s="24"/>
      <c r="G106" s="204"/>
      <c r="J106" s="386"/>
      <c r="K106" s="386"/>
      <c r="L106" s="199" t="s">
        <v>122</v>
      </c>
      <c r="M106" s="24"/>
      <c r="N106" s="199"/>
      <c r="O106" s="24"/>
      <c r="P106" s="199"/>
      <c r="Q106" s="199"/>
      <c r="R106" s="207"/>
      <c r="S106" s="205"/>
      <c r="T106" s="395"/>
      <c r="U106" s="395"/>
      <c r="V106" s="206"/>
      <c r="W106" s="399"/>
      <c r="X106" s="400"/>
      <c r="Y106" s="400"/>
      <c r="Z106" s="401"/>
    </row>
    <row r="107" spans="1:49" s="197" customFormat="1" ht="14.1" customHeight="1" x14ac:dyDescent="0.25">
      <c r="B107" s="198" t="s">
        <v>123</v>
      </c>
      <c r="C107" s="198"/>
      <c r="D107" s="24"/>
      <c r="G107" s="200" t="s">
        <v>112</v>
      </c>
      <c r="H107" s="393"/>
      <c r="I107" s="393"/>
      <c r="J107" s="208" t="s">
        <v>113</v>
      </c>
      <c r="K107" s="394"/>
      <c r="L107" s="394"/>
      <c r="M107" s="202"/>
      <c r="N107" s="24" t="s">
        <v>114</v>
      </c>
      <c r="O107" s="209"/>
      <c r="P107" s="209" t="s">
        <v>124</v>
      </c>
      <c r="Q107" s="13"/>
      <c r="R107" s="384" t="s">
        <v>125</v>
      </c>
      <c r="S107" s="384"/>
      <c r="T107" s="395"/>
      <c r="U107" s="395"/>
      <c r="V107" s="210"/>
      <c r="W107" s="399"/>
      <c r="X107" s="400"/>
      <c r="Y107" s="400"/>
      <c r="Z107" s="401"/>
    </row>
    <row r="108" spans="1:49" s="197" customFormat="1" ht="14.1" customHeight="1" x14ac:dyDescent="0.25">
      <c r="B108" s="198" t="s">
        <v>126</v>
      </c>
      <c r="C108" s="198"/>
      <c r="D108" s="24"/>
      <c r="E108" s="199"/>
      <c r="F108" s="24"/>
      <c r="G108" s="204"/>
      <c r="H108" s="24"/>
      <c r="I108" s="199"/>
      <c r="J108" s="24"/>
      <c r="K108" s="211"/>
      <c r="L108" s="24"/>
      <c r="M108" s="24"/>
      <c r="N108" s="199"/>
      <c r="O108" s="211"/>
      <c r="P108" s="211"/>
      <c r="Q108" s="211"/>
      <c r="R108" s="207"/>
      <c r="S108" s="207"/>
      <c r="T108" s="395"/>
      <c r="U108" s="395"/>
      <c r="V108" s="206"/>
      <c r="W108" s="399"/>
      <c r="X108" s="400"/>
      <c r="Y108" s="400"/>
      <c r="Z108" s="401"/>
    </row>
    <row r="109" spans="1:49" s="9" customFormat="1" ht="14.1" customHeight="1" x14ac:dyDescent="0.25">
      <c r="B109" s="203" t="s">
        <v>127</v>
      </c>
      <c r="C109" s="203"/>
      <c r="D109" s="203"/>
      <c r="E109" s="203"/>
      <c r="F109" s="212"/>
      <c r="H109" s="213">
        <f>24*(C98)-C97</f>
        <v>0</v>
      </c>
      <c r="I109" s="214" t="s">
        <v>59</v>
      </c>
      <c r="J109" s="385">
        <f>IF(C97=0,0,H109*Z97/C97)</f>
        <v>0</v>
      </c>
      <c r="K109" s="385"/>
      <c r="L109" s="215" t="s">
        <v>64</v>
      </c>
      <c r="M109" s="216"/>
      <c r="N109" s="215"/>
      <c r="O109" s="215"/>
      <c r="P109" s="203"/>
      <c r="Q109" s="203"/>
      <c r="R109" s="203"/>
      <c r="S109" s="203"/>
      <c r="T109" s="217"/>
      <c r="U109" s="26"/>
      <c r="V109" s="26"/>
      <c r="W109" s="399"/>
      <c r="X109" s="400"/>
      <c r="Y109" s="400"/>
      <c r="Z109" s="401"/>
    </row>
    <row r="110" spans="1:49" s="197" customFormat="1" ht="14.1" customHeight="1" x14ac:dyDescent="0.25">
      <c r="B110" s="198" t="s">
        <v>128</v>
      </c>
      <c r="C110" s="198"/>
      <c r="D110" s="24"/>
      <c r="E110" s="199"/>
      <c r="F110" s="24"/>
      <c r="G110" s="204"/>
      <c r="H110" s="14">
        <v>0</v>
      </c>
      <c r="I110" s="199" t="s">
        <v>62</v>
      </c>
      <c r="J110" s="386">
        <v>0</v>
      </c>
      <c r="K110" s="386"/>
      <c r="L110" s="24" t="s">
        <v>119</v>
      </c>
      <c r="M110" s="24"/>
      <c r="N110" s="24"/>
      <c r="O110" s="24"/>
      <c r="P110" s="24"/>
      <c r="Q110" s="24"/>
      <c r="R110" s="207"/>
      <c r="S110" s="207"/>
      <c r="T110" s="218"/>
      <c r="U110" s="218"/>
      <c r="V110" s="206"/>
      <c r="W110" s="402"/>
      <c r="X110" s="403"/>
      <c r="Y110" s="403"/>
      <c r="Z110" s="404"/>
    </row>
    <row r="111" spans="1:49" s="219" customFormat="1" ht="14.1" customHeight="1" x14ac:dyDescent="0.25">
      <c r="A111" s="220"/>
      <c r="B111" s="24" t="s">
        <v>129</v>
      </c>
      <c r="C111" s="24"/>
      <c r="D111" s="24"/>
      <c r="E111" s="387" t="s">
        <v>130</v>
      </c>
      <c r="F111" s="387"/>
      <c r="G111" s="387"/>
      <c r="J111" s="388">
        <f>M97+J105+J109</f>
        <v>23.709062874317187</v>
      </c>
      <c r="K111" s="388"/>
      <c r="L111" s="24" t="s">
        <v>119</v>
      </c>
      <c r="M111" s="211"/>
      <c r="N111" s="211"/>
      <c r="O111" s="211"/>
      <c r="P111" s="211"/>
      <c r="Q111" s="211"/>
      <c r="R111" s="211"/>
      <c r="S111" s="211"/>
      <c r="T111" s="221"/>
      <c r="U111" s="221"/>
      <c r="V111" s="221"/>
      <c r="W111" s="221"/>
      <c r="X111" s="221"/>
      <c r="Y111" s="206"/>
      <c r="Z111" s="221"/>
    </row>
    <row r="112" spans="1:49" s="197" customFormat="1" ht="14.1" customHeight="1" x14ac:dyDescent="0.25">
      <c r="A112" s="222"/>
      <c r="B112" s="24" t="s">
        <v>129</v>
      </c>
      <c r="C112" s="198"/>
      <c r="D112" s="24"/>
      <c r="E112" s="387" t="s">
        <v>130</v>
      </c>
      <c r="F112" s="387"/>
      <c r="G112" s="387"/>
      <c r="J112" s="386">
        <f>S97+J106</f>
        <v>0</v>
      </c>
      <c r="K112" s="386"/>
      <c r="L112" s="24" t="s">
        <v>131</v>
      </c>
      <c r="M112" s="211"/>
      <c r="N112" s="223"/>
      <c r="O112" s="223"/>
      <c r="P112" s="223"/>
      <c r="Q112" s="223"/>
      <c r="R112" s="223"/>
      <c r="S112" s="223"/>
      <c r="T112" s="224"/>
      <c r="U112" s="224"/>
      <c r="V112" s="224"/>
      <c r="W112" s="224"/>
      <c r="X112" s="224"/>
      <c r="Y112" s="206"/>
      <c r="Z112" s="224"/>
    </row>
    <row r="113" spans="1:23" ht="12" customHeight="1" x14ac:dyDescent="0.2">
      <c r="B113" s="225"/>
      <c r="C113" s="225"/>
      <c r="D113" s="225"/>
      <c r="E113" s="225"/>
      <c r="F113" s="225"/>
      <c r="G113" s="225"/>
      <c r="H113" s="225"/>
      <c r="I113" s="225"/>
      <c r="J113" s="226"/>
      <c r="K113" s="226"/>
      <c r="L113" s="226"/>
      <c r="M113" s="226"/>
      <c r="N113" s="226"/>
      <c r="O113" s="225"/>
      <c r="P113" s="227"/>
      <c r="Q113" s="227"/>
      <c r="R113" s="227"/>
      <c r="S113" s="227"/>
      <c r="T113" s="228"/>
    </row>
    <row r="114" spans="1:23" ht="12" customHeight="1" x14ac:dyDescent="0.2">
      <c r="B114" s="225"/>
      <c r="C114" s="225"/>
      <c r="D114" s="225"/>
      <c r="E114" s="225"/>
      <c r="F114" s="225"/>
      <c r="G114" s="225"/>
      <c r="H114" s="225"/>
      <c r="I114" s="225"/>
      <c r="J114" s="226"/>
      <c r="K114" s="226"/>
      <c r="L114" s="226"/>
      <c r="M114" s="226"/>
      <c r="N114" s="226"/>
      <c r="O114" s="225"/>
      <c r="P114" s="227"/>
      <c r="Q114" s="227"/>
      <c r="R114" s="227"/>
      <c r="S114" s="227"/>
      <c r="T114" s="228"/>
    </row>
    <row r="115" spans="1:23" ht="15.75" customHeight="1" x14ac:dyDescent="0.25">
      <c r="B115" s="378" t="s">
        <v>132</v>
      </c>
      <c r="C115" s="378"/>
      <c r="D115" s="378"/>
      <c r="E115" s="378"/>
      <c r="F115" s="378"/>
      <c r="G115" s="378"/>
      <c r="H115" s="378"/>
      <c r="I115" s="378"/>
      <c r="J115" s="378"/>
      <c r="K115" s="378"/>
      <c r="L115" s="378"/>
      <c r="M115" s="378"/>
      <c r="N115" s="378"/>
      <c r="O115" s="378"/>
      <c r="P115" s="378"/>
      <c r="Q115" s="378"/>
      <c r="R115" s="378"/>
      <c r="S115" s="378"/>
      <c r="T115" s="378"/>
      <c r="U115" s="378"/>
    </row>
    <row r="116" spans="1:23" ht="15.75" customHeight="1" x14ac:dyDescent="0.25">
      <c r="B116" s="229"/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</row>
    <row r="117" spans="1:23" ht="14.1" customHeight="1" x14ac:dyDescent="0.2">
      <c r="B117" s="379" t="s">
        <v>151</v>
      </c>
      <c r="C117" s="379"/>
      <c r="D117" s="379"/>
      <c r="E117" s="379"/>
      <c r="F117" s="379"/>
      <c r="G117" s="379"/>
      <c r="H117" s="379"/>
      <c r="I117" s="379"/>
      <c r="J117" s="379"/>
      <c r="K117" s="379"/>
      <c r="L117" s="379"/>
      <c r="M117" s="379"/>
      <c r="N117" s="379"/>
      <c r="O117" s="379"/>
      <c r="P117" s="379"/>
      <c r="Q117" s="379"/>
      <c r="R117" s="379"/>
      <c r="S117" s="379"/>
      <c r="T117" s="379"/>
      <c r="U117" s="379"/>
      <c r="V117" s="230"/>
    </row>
    <row r="118" spans="1:23" ht="14.1" customHeight="1" x14ac:dyDescent="0.2">
      <c r="B118" s="379"/>
      <c r="C118" s="379"/>
      <c r="D118" s="379"/>
      <c r="E118" s="379"/>
      <c r="F118" s="379"/>
      <c r="G118" s="379"/>
      <c r="H118" s="379"/>
      <c r="I118" s="379"/>
      <c r="J118" s="379"/>
      <c r="K118" s="379"/>
      <c r="L118" s="379"/>
      <c r="M118" s="379"/>
      <c r="N118" s="379"/>
      <c r="O118" s="379"/>
      <c r="P118" s="379"/>
      <c r="Q118" s="379"/>
      <c r="R118" s="379"/>
      <c r="S118" s="379"/>
      <c r="T118" s="379"/>
      <c r="U118" s="379"/>
      <c r="V118" s="230"/>
    </row>
    <row r="119" spans="1:23" ht="14.1" customHeight="1" x14ac:dyDescent="0.2">
      <c r="B119" s="379"/>
      <c r="C119" s="379"/>
      <c r="D119" s="379"/>
      <c r="E119" s="379"/>
      <c r="F119" s="379"/>
      <c r="G119" s="379"/>
      <c r="H119" s="379"/>
      <c r="I119" s="379"/>
      <c r="J119" s="379"/>
      <c r="K119" s="379"/>
      <c r="L119" s="379"/>
      <c r="M119" s="379"/>
      <c r="N119" s="379"/>
      <c r="O119" s="379"/>
      <c r="P119" s="379"/>
      <c r="Q119" s="379"/>
      <c r="R119" s="379"/>
      <c r="S119" s="379"/>
      <c r="T119" s="379"/>
      <c r="U119" s="379"/>
      <c r="V119" s="230"/>
    </row>
    <row r="120" spans="1:23" ht="44.25" customHeight="1" x14ac:dyDescent="0.2">
      <c r="B120" s="379"/>
      <c r="C120" s="379"/>
      <c r="D120" s="379"/>
      <c r="E120" s="379"/>
      <c r="F120" s="379"/>
      <c r="G120" s="379"/>
      <c r="H120" s="379"/>
      <c r="I120" s="379"/>
      <c r="J120" s="379"/>
      <c r="K120" s="379"/>
      <c r="L120" s="379"/>
      <c r="M120" s="379"/>
      <c r="N120" s="379"/>
      <c r="O120" s="379"/>
      <c r="P120" s="379"/>
      <c r="Q120" s="379"/>
      <c r="R120" s="379"/>
      <c r="S120" s="379"/>
      <c r="T120" s="379"/>
      <c r="U120" s="379"/>
      <c r="V120" s="230"/>
    </row>
    <row r="121" spans="1:23" ht="14.1" customHeight="1" x14ac:dyDescent="0.2">
      <c r="A121" s="231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  <c r="R121" s="232"/>
      <c r="S121" s="233"/>
      <c r="T121" s="234"/>
      <c r="U121" s="235" t="s">
        <v>64</v>
      </c>
      <c r="V121" s="236"/>
      <c r="W121" s="231"/>
    </row>
    <row r="122" spans="1:23" ht="14.1" customHeight="1" x14ac:dyDescent="0.2">
      <c r="A122" s="231"/>
      <c r="B122" s="237" t="s">
        <v>133</v>
      </c>
      <c r="C122" s="238"/>
      <c r="D122" s="238"/>
      <c r="E122" s="238"/>
      <c r="F122" s="238"/>
      <c r="G122" s="238"/>
      <c r="H122" s="238"/>
      <c r="I122" s="238"/>
      <c r="J122" s="238"/>
      <c r="K122" s="380" t="s">
        <v>134</v>
      </c>
      <c r="L122" s="380"/>
      <c r="M122" s="380"/>
      <c r="N122" s="380"/>
      <c r="O122" s="380"/>
      <c r="P122" s="380"/>
      <c r="Q122" s="238" t="s">
        <v>135</v>
      </c>
      <c r="R122" s="233">
        <v>0</v>
      </c>
      <c r="S122" s="233"/>
      <c r="T122" s="234"/>
      <c r="U122" s="235" t="s">
        <v>64</v>
      </c>
      <c r="V122" s="236"/>
      <c r="W122" s="231"/>
    </row>
    <row r="123" spans="1:23" ht="14.1" customHeight="1" x14ac:dyDescent="0.2">
      <c r="A123" s="231"/>
      <c r="B123" s="239"/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240"/>
      <c r="U123" s="241"/>
      <c r="V123" s="242"/>
      <c r="W123" s="231"/>
    </row>
    <row r="124" spans="1:23" ht="14.1" customHeight="1" x14ac:dyDescent="0.2">
      <c r="A124" s="231"/>
      <c r="B124" s="239"/>
      <c r="C124" s="232"/>
      <c r="D124" s="232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40"/>
      <c r="U124" s="241"/>
      <c r="V124" s="242"/>
      <c r="W124" s="231"/>
    </row>
    <row r="125" spans="1:23" ht="14.1" customHeight="1" x14ac:dyDescent="0.25">
      <c r="B125" s="239" t="s">
        <v>136</v>
      </c>
      <c r="C125" s="239"/>
      <c r="D125" s="239"/>
      <c r="E125" s="239"/>
      <c r="F125" s="239"/>
      <c r="G125" s="239"/>
      <c r="H125" s="239"/>
      <c r="I125" s="239"/>
      <c r="J125" s="243"/>
      <c r="K125" s="244"/>
      <c r="L125" s="245"/>
      <c r="M125" s="245"/>
      <c r="N125" s="245"/>
      <c r="O125" s="245"/>
      <c r="P125" s="245"/>
      <c r="Q125" s="246"/>
      <c r="R125" s="381">
        <f>J111</f>
        <v>23.709062874317187</v>
      </c>
      <c r="S125" s="381"/>
      <c r="T125" s="241" t="s">
        <v>64</v>
      </c>
    </row>
    <row r="126" spans="1:23" ht="14.1" customHeight="1" x14ac:dyDescent="0.25">
      <c r="B126" s="239"/>
      <c r="C126" s="239"/>
      <c r="D126" s="239"/>
      <c r="E126" s="239"/>
      <c r="F126" s="239"/>
      <c r="G126" s="239"/>
      <c r="H126" s="239"/>
      <c r="I126" s="239"/>
      <c r="J126" s="243"/>
      <c r="K126" s="244"/>
      <c r="L126" s="247"/>
      <c r="M126" s="247"/>
      <c r="N126" s="247"/>
      <c r="O126" s="247"/>
      <c r="P126" s="247"/>
      <c r="Q126" s="239"/>
      <c r="R126" s="248"/>
      <c r="S126" s="249"/>
      <c r="T126" s="241"/>
    </row>
    <row r="127" spans="1:23" ht="14.1" customHeight="1" x14ac:dyDescent="0.25">
      <c r="B127" s="239" t="s">
        <v>137</v>
      </c>
      <c r="C127" s="239"/>
      <c r="D127" s="239"/>
      <c r="E127" s="239"/>
      <c r="F127" s="239"/>
      <c r="G127" s="239"/>
      <c r="H127" s="239"/>
      <c r="I127" s="239"/>
      <c r="J127" s="243"/>
      <c r="K127" s="244"/>
      <c r="L127" s="247"/>
      <c r="M127" s="247"/>
      <c r="N127" s="247"/>
      <c r="O127" s="247"/>
      <c r="P127" s="247"/>
      <c r="Q127" s="239"/>
      <c r="R127" s="382">
        <f>J112</f>
        <v>0</v>
      </c>
      <c r="S127" s="382"/>
      <c r="T127" s="241" t="s">
        <v>138</v>
      </c>
    </row>
    <row r="128" spans="1:23" ht="14.1" customHeight="1" x14ac:dyDescent="0.25">
      <c r="B128" s="239"/>
      <c r="C128" s="239"/>
      <c r="D128" s="239"/>
      <c r="E128" s="239"/>
      <c r="F128" s="239"/>
      <c r="G128" s="239"/>
      <c r="H128" s="239"/>
      <c r="I128" s="239"/>
      <c r="J128" s="243"/>
      <c r="K128" s="244"/>
      <c r="L128" s="247"/>
      <c r="M128" s="247"/>
      <c r="N128" s="247"/>
      <c r="O128" s="247"/>
      <c r="P128" s="247"/>
      <c r="Q128" s="239"/>
      <c r="R128" s="249"/>
      <c r="S128" s="249"/>
      <c r="T128" s="250"/>
      <c r="U128" s="241"/>
    </row>
    <row r="129" spans="2:21" ht="14.1" customHeight="1" x14ac:dyDescent="0.25">
      <c r="B129" s="239"/>
      <c r="C129" s="239"/>
      <c r="D129" s="239"/>
      <c r="E129" s="239"/>
      <c r="F129" s="239"/>
      <c r="G129" s="239"/>
      <c r="H129" s="239"/>
      <c r="I129" s="239"/>
      <c r="J129" s="243"/>
      <c r="K129" s="244"/>
      <c r="L129" s="247"/>
      <c r="M129" s="247"/>
      <c r="N129" s="247"/>
      <c r="O129" s="247"/>
      <c r="P129" s="247"/>
      <c r="Q129" s="239"/>
      <c r="R129" s="249"/>
      <c r="S129" s="249"/>
      <c r="T129" s="250"/>
      <c r="U129" s="241"/>
    </row>
    <row r="130" spans="2:21" ht="14.1" customHeight="1" x14ac:dyDescent="0.2">
      <c r="B130" s="239" t="s">
        <v>139</v>
      </c>
      <c r="C130" s="239"/>
      <c r="D130" s="239"/>
      <c r="E130" s="239"/>
      <c r="F130" s="239"/>
      <c r="G130" s="239"/>
      <c r="H130" s="239"/>
      <c r="I130" s="239"/>
      <c r="J130" s="239"/>
      <c r="K130" s="251"/>
      <c r="L130" s="252" t="s">
        <v>140</v>
      </c>
      <c r="M130" s="252"/>
      <c r="N130" s="252"/>
      <c r="O130" s="252"/>
      <c r="P130" s="251"/>
      <c r="Q130" s="253"/>
      <c r="R130" s="383" t="str">
        <f>R107</f>
        <v>/                           /</v>
      </c>
      <c r="S130" s="383"/>
      <c r="T130" s="254"/>
      <c r="U130" s="254"/>
    </row>
    <row r="131" spans="2:21" ht="14.1" customHeight="1" x14ac:dyDescent="0.2">
      <c r="B131" s="244"/>
      <c r="C131" s="244"/>
      <c r="D131" s="244"/>
      <c r="E131" s="244"/>
      <c r="F131" s="244"/>
      <c r="G131" s="244"/>
      <c r="H131" s="244"/>
      <c r="I131" s="244"/>
      <c r="J131" s="244"/>
      <c r="K131" s="244"/>
      <c r="L131" s="244"/>
      <c r="M131" s="244"/>
      <c r="N131" s="244"/>
      <c r="O131" s="244"/>
      <c r="P131" s="244"/>
      <c r="Q131" s="244"/>
      <c r="R131" s="244"/>
      <c r="S131" s="244"/>
      <c r="T131" s="255"/>
      <c r="U131" s="244"/>
    </row>
    <row r="132" spans="2:21" ht="12" customHeight="1" x14ac:dyDescent="0.2">
      <c r="L132" s="61"/>
      <c r="M132" s="61"/>
      <c r="N132" s="61"/>
      <c r="O132" s="61"/>
    </row>
    <row r="133" spans="2:21" ht="14.1" customHeight="1" x14ac:dyDescent="0.2">
      <c r="B133" s="239" t="s">
        <v>141</v>
      </c>
      <c r="C133" s="239"/>
      <c r="D133" s="239"/>
      <c r="E133" s="239"/>
      <c r="F133" s="239"/>
      <c r="G133" s="239"/>
      <c r="H133" s="239"/>
      <c r="I133" s="239"/>
      <c r="J133" s="239"/>
      <c r="K133" s="239"/>
      <c r="L133" s="246"/>
      <c r="M133" s="256"/>
      <c r="N133" s="256"/>
      <c r="O133" s="256"/>
      <c r="P133" s="239"/>
      <c r="R133" s="254" t="s">
        <v>142</v>
      </c>
      <c r="S133" s="254"/>
      <c r="T133" s="254"/>
      <c r="U133" s="254"/>
    </row>
    <row r="134" spans="2:21" ht="14.1" customHeight="1" x14ac:dyDescent="0.2">
      <c r="B134" s="244"/>
      <c r="C134" s="244"/>
      <c r="D134" s="244"/>
      <c r="E134" s="244"/>
      <c r="F134" s="244"/>
      <c r="G134" s="244"/>
      <c r="H134" s="244"/>
      <c r="I134" s="244"/>
      <c r="J134" s="244"/>
      <c r="K134" s="244"/>
      <c r="L134" s="244"/>
      <c r="M134" s="244"/>
      <c r="N134" s="244"/>
      <c r="O134" s="244"/>
      <c r="P134" s="244"/>
      <c r="Q134" s="244"/>
      <c r="R134" s="244"/>
      <c r="S134" s="244"/>
      <c r="T134" s="255"/>
      <c r="U134" s="244"/>
    </row>
    <row r="158" spans="5:5" ht="12" customHeight="1" x14ac:dyDescent="0.2">
      <c r="E158" s="257"/>
    </row>
    <row r="159" spans="5:5" ht="12" customHeight="1" x14ac:dyDescent="0.2">
      <c r="E159" s="257"/>
    </row>
  </sheetData>
  <mergeCells count="53">
    <mergeCell ref="X22:Y23"/>
    <mergeCell ref="Z22:Z23"/>
    <mergeCell ref="E23:M23"/>
    <mergeCell ref="N23:W23"/>
    <mergeCell ref="B100:D102"/>
    <mergeCell ref="E100:F100"/>
    <mergeCell ref="G100:H100"/>
    <mergeCell ref="I100:J100"/>
    <mergeCell ref="K100:L100"/>
    <mergeCell ref="M100:N100"/>
    <mergeCell ref="O100:P100"/>
    <mergeCell ref="Q100:R100"/>
    <mergeCell ref="S100:U100"/>
    <mergeCell ref="V100:W100"/>
    <mergeCell ref="E101:F101"/>
    <mergeCell ref="G101:H101"/>
    <mergeCell ref="I101:J101"/>
    <mergeCell ref="K101:L101"/>
    <mergeCell ref="M101:N101"/>
    <mergeCell ref="O101:P101"/>
    <mergeCell ref="Q101:R101"/>
    <mergeCell ref="S101:U101"/>
    <mergeCell ref="V101:W101"/>
    <mergeCell ref="E102:F102"/>
    <mergeCell ref="G102:H102"/>
    <mergeCell ref="I102:J102"/>
    <mergeCell ref="K102:L102"/>
    <mergeCell ref="M102:N102"/>
    <mergeCell ref="O102:P102"/>
    <mergeCell ref="Q102:R102"/>
    <mergeCell ref="S102:U102"/>
    <mergeCell ref="V102:W102"/>
    <mergeCell ref="H104:I104"/>
    <mergeCell ref="K104:L104"/>
    <mergeCell ref="T104:U108"/>
    <mergeCell ref="W104:Z110"/>
    <mergeCell ref="J105:K105"/>
    <mergeCell ref="J106:K106"/>
    <mergeCell ref="H107:I107"/>
    <mergeCell ref="K107:L107"/>
    <mergeCell ref="R130:S130"/>
    <mergeCell ref="R107:S107"/>
    <mergeCell ref="J109:K109"/>
    <mergeCell ref="J110:K110"/>
    <mergeCell ref="E111:G111"/>
    <mergeCell ref="J111:K111"/>
    <mergeCell ref="E112:G112"/>
    <mergeCell ref="J112:K112"/>
    <mergeCell ref="B115:U115"/>
    <mergeCell ref="B117:U120"/>
    <mergeCell ref="K122:P122"/>
    <mergeCell ref="R125:S125"/>
    <mergeCell ref="R127:S127"/>
  </mergeCells>
  <dataValidations count="2">
    <dataValidation type="decimal" allowBlank="1" showInputMessage="1" showErrorMessage="1" error="М1 не больше 200 тонн в сутки" sqref="D113:D114 D109">
      <formula1>0</formula1>
      <formula2>1500</formula2>
    </dataValidation>
    <dataValidation type="decimal" allowBlank="1" showInputMessage="1" showErrorMessage="1" error="Т2 Диапазон от 20 до 60 градусов" sqref="I113:I114">
      <formula1>0</formula1>
      <formula2>10</formula2>
    </dataValidation>
  </dataValidations>
  <pageMargins left="0.35433070866141736" right="0.19685039370078741" top="0.19685039370078741" bottom="0.24" header="0.15748031496062992" footer="0.23622047244094491"/>
  <pageSetup paperSize="9" scale="65" fitToHeight="4" orientation="landscape" r:id="rId1"/>
  <rowBreaks count="1" manualBreakCount="1">
    <brk id="112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9"/>
  <sheetViews>
    <sheetView view="pageBreakPreview" topLeftCell="A16" zoomScaleNormal="85" zoomScaleSheetLayoutView="100" workbookViewId="0">
      <selection activeCell="AC19" sqref="AC1:AG65536"/>
    </sheetView>
  </sheetViews>
  <sheetFormatPr defaultColWidth="8.7109375" defaultRowHeight="12" customHeight="1" x14ac:dyDescent="0.2"/>
  <cols>
    <col min="1" max="1" width="0.85546875" style="1" customWidth="1"/>
    <col min="2" max="2" width="9.140625" style="1" customWidth="1"/>
    <col min="3" max="3" width="6.7109375" style="1" customWidth="1"/>
    <col min="4" max="4" width="4.7109375" style="1" customWidth="1"/>
    <col min="5" max="7" width="9.7109375" style="1" customWidth="1"/>
    <col min="8" max="10" width="7.5703125" style="1" customWidth="1"/>
    <col min="11" max="12" width="6.7109375" style="1" customWidth="1"/>
    <col min="13" max="16" width="9.7109375" style="1" customWidth="1"/>
    <col min="17" max="19" width="8.85546875" style="1" customWidth="1"/>
    <col min="20" max="20" width="8.85546875" style="2" customWidth="1"/>
    <col min="21" max="22" width="7.5703125" style="1" customWidth="1"/>
    <col min="23" max="25" width="8.7109375" style="1" customWidth="1"/>
    <col min="26" max="26" width="10.7109375" style="1" customWidth="1"/>
    <col min="27" max="27" width="1.7109375" style="1" customWidth="1"/>
    <col min="28" max="29" width="8.7109375" style="1"/>
    <col min="30" max="30" width="2.7109375" style="1" customWidth="1"/>
    <col min="31" max="31" width="8.7109375" style="1"/>
    <col min="32" max="32" width="7.5703125" style="1" customWidth="1"/>
    <col min="33" max="16384" width="8.7109375" style="1"/>
  </cols>
  <sheetData>
    <row r="1" spans="1:28" ht="15" customHeight="1" x14ac:dyDescent="0.25">
      <c r="A1" s="3"/>
      <c r="B1" s="4"/>
      <c r="C1" s="4"/>
      <c r="D1" s="4"/>
      <c r="E1" s="4"/>
      <c r="F1" s="4"/>
      <c r="G1" s="4"/>
      <c r="H1" s="4"/>
      <c r="I1" s="5"/>
      <c r="J1" s="3"/>
      <c r="K1" s="6"/>
      <c r="L1" s="4"/>
      <c r="M1" s="4"/>
      <c r="N1" s="6" t="s">
        <v>193</v>
      </c>
      <c r="O1" s="4"/>
      <c r="P1" s="4"/>
      <c r="Q1" s="4"/>
      <c r="R1" s="4"/>
      <c r="S1" s="4"/>
      <c r="T1" s="7"/>
      <c r="U1" s="4"/>
      <c r="V1" s="4"/>
      <c r="W1" s="4"/>
      <c r="X1" s="4"/>
      <c r="Y1" s="4"/>
      <c r="AA1" s="8"/>
      <c r="AB1" s="4"/>
    </row>
    <row r="2" spans="1:28" ht="3.75" customHeight="1" x14ac:dyDescent="0.25">
      <c r="A2" s="3"/>
      <c r="B2" s="4"/>
      <c r="C2" s="4"/>
      <c r="D2" s="4"/>
      <c r="E2" s="4"/>
      <c r="F2" s="4"/>
      <c r="G2" s="4"/>
      <c r="H2" s="4"/>
      <c r="I2" s="5"/>
      <c r="J2" s="3"/>
      <c r="K2" s="6"/>
      <c r="L2" s="4"/>
      <c r="M2" s="4"/>
      <c r="N2" s="6"/>
      <c r="O2" s="4"/>
      <c r="P2" s="4"/>
      <c r="Q2" s="4"/>
      <c r="R2" s="4"/>
      <c r="S2" s="4"/>
      <c r="T2" s="7"/>
      <c r="U2" s="4"/>
      <c r="V2" s="4"/>
      <c r="W2" s="4"/>
      <c r="X2" s="4"/>
      <c r="Y2" s="4"/>
      <c r="AA2" s="8"/>
      <c r="AB2" s="4"/>
    </row>
    <row r="3" spans="1:28" s="9" customFormat="1" ht="12.95" customHeight="1" x14ac:dyDescent="0.25">
      <c r="A3" s="10"/>
      <c r="B3" s="11" t="s">
        <v>1</v>
      </c>
      <c r="C3" s="12"/>
      <c r="D3" s="10"/>
      <c r="E3" s="10"/>
      <c r="F3" s="10"/>
      <c r="G3" s="10"/>
      <c r="H3" s="10"/>
      <c r="I3" s="13"/>
      <c r="J3" s="14"/>
      <c r="K3" s="10"/>
      <c r="L3" s="10"/>
      <c r="M3" s="10"/>
      <c r="N3" s="15"/>
      <c r="O3" s="12"/>
      <c r="P3" s="10"/>
      <c r="Q3" s="10"/>
      <c r="R3" s="10"/>
      <c r="S3" s="10"/>
      <c r="T3" s="16"/>
      <c r="U3" s="17"/>
      <c r="V3" s="18"/>
      <c r="W3" s="19"/>
      <c r="X3" s="16"/>
      <c r="Y3" s="18" t="s">
        <v>2</v>
      </c>
      <c r="Z3" s="10"/>
      <c r="AA3" s="10"/>
      <c r="AB3" s="311" t="s">
        <v>3</v>
      </c>
    </row>
    <row r="4" spans="1:28" s="9" customFormat="1" ht="12.95" customHeight="1" x14ac:dyDescent="0.25">
      <c r="A4" s="10"/>
      <c r="B4" s="11" t="s">
        <v>4</v>
      </c>
      <c r="C4" s="12"/>
      <c r="D4" s="10"/>
      <c r="E4" s="10"/>
      <c r="F4" s="10"/>
      <c r="G4" s="10"/>
      <c r="H4" s="10"/>
      <c r="I4" s="10"/>
      <c r="J4" s="15"/>
      <c r="K4" s="20"/>
      <c r="L4" s="10"/>
      <c r="M4" s="10"/>
      <c r="N4" s="10"/>
      <c r="O4" s="15"/>
      <c r="P4" s="20"/>
      <c r="Q4" s="20"/>
      <c r="R4" s="20"/>
      <c r="S4" s="20"/>
      <c r="T4" s="21"/>
      <c r="U4" s="16"/>
      <c r="V4" s="18"/>
      <c r="W4" s="16"/>
      <c r="X4" s="21"/>
      <c r="Y4" s="22" t="s">
        <v>5</v>
      </c>
      <c r="Z4" s="10"/>
      <c r="AA4" s="10"/>
      <c r="AB4" s="23"/>
    </row>
    <row r="5" spans="1:28" s="9" customFormat="1" ht="12.95" customHeight="1" x14ac:dyDescent="0.25">
      <c r="A5" s="10"/>
      <c r="B5" s="11" t="s">
        <v>6</v>
      </c>
      <c r="C5" s="10"/>
      <c r="D5" s="10"/>
      <c r="E5" s="10"/>
      <c r="F5" s="12"/>
      <c r="G5" s="10"/>
      <c r="H5" s="10"/>
      <c r="I5" s="10"/>
      <c r="J5" s="15"/>
      <c r="K5" s="12"/>
      <c r="L5" s="10"/>
      <c r="M5" s="10"/>
      <c r="N5" s="10"/>
      <c r="O5" s="10"/>
      <c r="P5" s="10"/>
      <c r="Q5" s="10"/>
      <c r="R5" s="10"/>
      <c r="S5" s="10"/>
      <c r="T5" s="21"/>
      <c r="U5" s="18"/>
      <c r="V5" s="18"/>
      <c r="W5" s="21"/>
      <c r="X5" s="16"/>
      <c r="Y5" s="16" t="s">
        <v>7</v>
      </c>
      <c r="Z5" s="10"/>
      <c r="AA5" s="10"/>
      <c r="AB5" s="23"/>
    </row>
    <row r="6" spans="1:28" s="9" customFormat="1" ht="12.95" customHeight="1" thickBot="1" x14ac:dyDescent="0.3">
      <c r="A6" s="10"/>
      <c r="B6" s="24" t="s">
        <v>8</v>
      </c>
      <c r="C6" s="14"/>
      <c r="D6" s="25"/>
      <c r="E6" s="25"/>
      <c r="F6" s="25"/>
      <c r="G6" s="25"/>
      <c r="H6" s="25"/>
      <c r="I6" s="25"/>
      <c r="J6" s="25"/>
      <c r="K6" s="26"/>
      <c r="L6" s="27"/>
      <c r="M6" s="27"/>
      <c r="N6" s="25"/>
      <c r="O6" s="26"/>
      <c r="P6" s="25"/>
      <c r="Q6" s="25"/>
      <c r="R6" s="28" t="s">
        <v>192</v>
      </c>
      <c r="S6" s="25" t="s">
        <v>191</v>
      </c>
      <c r="T6" s="29"/>
      <c r="U6" s="30"/>
      <c r="V6" s="31"/>
      <c r="W6" s="29"/>
      <c r="X6" s="30"/>
      <c r="Y6" s="32" t="s">
        <v>10</v>
      </c>
      <c r="Z6" s="25"/>
      <c r="AA6" s="10"/>
      <c r="AB6" s="23"/>
    </row>
    <row r="7" spans="1:28" ht="12" customHeight="1" x14ac:dyDescent="0.2">
      <c r="A7" s="3"/>
      <c r="B7" s="33" t="s">
        <v>11</v>
      </c>
      <c r="C7" s="34"/>
      <c r="D7" s="34"/>
      <c r="E7" s="35"/>
      <c r="F7" s="35"/>
      <c r="G7" s="35"/>
      <c r="H7" s="36" t="s">
        <v>190</v>
      </c>
      <c r="I7" s="35"/>
      <c r="J7" s="34"/>
      <c r="K7" s="34"/>
      <c r="L7" s="34"/>
      <c r="M7" s="34"/>
      <c r="N7" s="34"/>
      <c r="O7" s="35"/>
      <c r="P7" s="37" t="s">
        <v>13</v>
      </c>
      <c r="Q7" s="34"/>
      <c r="R7" s="34"/>
      <c r="S7" s="34"/>
      <c r="T7" s="38"/>
      <c r="U7" s="34"/>
      <c r="V7" s="37" t="s">
        <v>14</v>
      </c>
      <c r="W7" s="34"/>
      <c r="X7" s="34"/>
      <c r="Y7" s="39" t="s">
        <v>15</v>
      </c>
      <c r="Z7" s="40"/>
      <c r="AA7" s="41"/>
      <c r="AB7" s="3"/>
    </row>
    <row r="8" spans="1:28" ht="12" customHeight="1" x14ac:dyDescent="0.2">
      <c r="A8" s="3"/>
      <c r="B8" s="42" t="s">
        <v>189</v>
      </c>
      <c r="C8" s="43"/>
      <c r="D8" s="44"/>
      <c r="E8" s="43"/>
      <c r="F8" s="45"/>
      <c r="G8" s="45"/>
      <c r="H8" s="43"/>
      <c r="I8" s="45"/>
      <c r="J8" s="43"/>
      <c r="K8" s="45"/>
      <c r="L8" s="43"/>
      <c r="M8" s="43"/>
      <c r="N8" s="43"/>
      <c r="O8" s="45"/>
      <c r="P8" s="43"/>
      <c r="Q8" s="45"/>
      <c r="R8" s="45"/>
      <c r="S8" s="45"/>
      <c r="T8" s="45"/>
      <c r="U8" s="46"/>
      <c r="V8" s="43"/>
      <c r="W8" s="43"/>
      <c r="X8" s="43"/>
      <c r="Y8" s="44"/>
      <c r="Z8" s="47"/>
      <c r="AA8" s="41"/>
      <c r="AB8" s="3"/>
    </row>
    <row r="9" spans="1:28" s="48" customFormat="1" ht="12" customHeight="1" x14ac:dyDescent="0.2">
      <c r="A9" s="49"/>
      <c r="B9" s="50"/>
      <c r="C9" s="51"/>
      <c r="D9" s="52"/>
      <c r="E9" s="51" t="s">
        <v>16</v>
      </c>
      <c r="F9" s="51"/>
      <c r="G9" s="51"/>
      <c r="H9" s="51"/>
      <c r="I9" s="51" t="s">
        <v>17</v>
      </c>
      <c r="J9" s="51"/>
      <c r="K9" s="51"/>
      <c r="L9" s="51" t="s">
        <v>18</v>
      </c>
      <c r="M9" s="51"/>
      <c r="N9" s="51"/>
      <c r="O9" s="51" t="s">
        <v>19</v>
      </c>
      <c r="P9" s="51"/>
      <c r="Q9" s="51"/>
      <c r="R9" s="51"/>
      <c r="S9" s="51" t="s">
        <v>20</v>
      </c>
      <c r="T9" s="53"/>
      <c r="U9" s="51"/>
      <c r="V9" s="51"/>
      <c r="W9" s="51"/>
      <c r="X9" s="51"/>
      <c r="Y9" s="52"/>
      <c r="Z9" s="54"/>
      <c r="AA9" s="49"/>
      <c r="AB9" s="49"/>
    </row>
    <row r="10" spans="1:28" ht="12" customHeight="1" x14ac:dyDescent="0.2">
      <c r="A10" s="3"/>
      <c r="B10" s="55" t="s">
        <v>21</v>
      </c>
      <c r="C10" s="43"/>
      <c r="D10" s="43"/>
      <c r="E10" s="56" t="s">
        <v>22</v>
      </c>
      <c r="F10" s="43"/>
      <c r="G10" s="44"/>
      <c r="H10" s="43"/>
      <c r="I10" s="57" t="s">
        <v>23</v>
      </c>
      <c r="J10" s="58"/>
      <c r="K10" s="58"/>
      <c r="L10" s="57" t="s">
        <v>23</v>
      </c>
      <c r="M10" s="56"/>
      <c r="N10" s="56"/>
      <c r="O10" s="56" t="s">
        <v>24</v>
      </c>
      <c r="P10" s="58"/>
      <c r="Q10" s="58"/>
      <c r="R10" s="56"/>
      <c r="S10" s="56" t="s">
        <v>25</v>
      </c>
      <c r="T10" s="44"/>
      <c r="U10" s="43"/>
      <c r="V10" s="43"/>
      <c r="W10" s="45"/>
      <c r="X10" s="44"/>
      <c r="Y10" s="43"/>
      <c r="Z10" s="47"/>
      <c r="AA10" s="41"/>
      <c r="AB10" s="3"/>
    </row>
    <row r="11" spans="1:28" ht="12" customHeight="1" x14ac:dyDescent="0.2">
      <c r="A11" s="3"/>
      <c r="B11" s="55" t="s">
        <v>26</v>
      </c>
      <c r="C11" s="43"/>
      <c r="D11" s="43"/>
      <c r="E11" s="56" t="s">
        <v>22</v>
      </c>
      <c r="F11" s="45"/>
      <c r="G11" s="44"/>
      <c r="H11" s="45"/>
      <c r="I11" s="57" t="s">
        <v>23</v>
      </c>
      <c r="J11" s="58"/>
      <c r="K11" s="58"/>
      <c r="L11" s="57" t="s">
        <v>23</v>
      </c>
      <c r="M11" s="56"/>
      <c r="N11" s="56"/>
      <c r="O11" s="56" t="s">
        <v>24</v>
      </c>
      <c r="P11" s="58"/>
      <c r="Q11" s="58"/>
      <c r="R11" s="56"/>
      <c r="S11" s="56" t="s">
        <v>25</v>
      </c>
      <c r="T11" s="44"/>
      <c r="U11" s="43"/>
      <c r="V11" s="45"/>
      <c r="W11" s="45"/>
      <c r="X11" s="44"/>
      <c r="Y11" s="43"/>
      <c r="Z11" s="47"/>
      <c r="AA11" s="3"/>
      <c r="AB11" s="3"/>
    </row>
    <row r="12" spans="1:28" ht="12" customHeight="1" x14ac:dyDescent="0.2">
      <c r="A12" s="3"/>
      <c r="B12" s="55" t="s">
        <v>27</v>
      </c>
      <c r="C12" s="43"/>
      <c r="D12" s="43"/>
      <c r="E12" s="59" t="str">
        <f>IF(OR(AB3="СИ-4",AB3="СИ-5"),"","- ")</f>
        <v xml:space="preserve">- </v>
      </c>
      <c r="F12" s="45"/>
      <c r="G12" s="44"/>
      <c r="H12" s="45"/>
      <c r="I12" s="60" t="str">
        <f>IF(OR(AB3="СИ-4",AB3="СИ-5"),"","")</f>
        <v/>
      </c>
      <c r="J12" s="58"/>
      <c r="K12" s="58"/>
      <c r="L12" s="60" t="str">
        <f>IF(OR(AB3="СИ-4",AB3="СИ-5"),"","")</f>
        <v/>
      </c>
      <c r="M12" s="56"/>
      <c r="N12" s="56"/>
      <c r="O12" s="59" t="str">
        <f>IF(OR(AB3="СИ-4",AB3="СИ-5"),"","")</f>
        <v/>
      </c>
      <c r="P12" s="58"/>
      <c r="Q12" s="58"/>
      <c r="R12" s="56"/>
      <c r="S12" s="59" t="str">
        <f>IF(OR(AB3="СИ-4",AB3="СИ-5"),"","")</f>
        <v/>
      </c>
      <c r="T12" s="44"/>
      <c r="U12" s="43"/>
      <c r="V12" s="45"/>
      <c r="W12" s="45"/>
      <c r="X12" s="44"/>
      <c r="Y12" s="43"/>
      <c r="Z12" s="47"/>
      <c r="AA12" s="3"/>
      <c r="AB12" s="3"/>
    </row>
    <row r="13" spans="1:28" ht="12" customHeight="1" x14ac:dyDescent="0.2">
      <c r="A13" s="3"/>
      <c r="B13" s="55" t="s">
        <v>28</v>
      </c>
      <c r="C13" s="43"/>
      <c r="D13" s="43"/>
      <c r="E13" s="59" t="str">
        <f>IF(OR(AB3="СИ-4",AB3="СИ-5"),"","- ")</f>
        <v xml:space="preserve">- </v>
      </c>
      <c r="F13" s="45"/>
      <c r="G13" s="44"/>
      <c r="H13" s="45"/>
      <c r="I13" s="60" t="str">
        <f>IF(OR(AB3="СИ-4",AB3="СИ-5"),"","")</f>
        <v/>
      </c>
      <c r="J13" s="58"/>
      <c r="K13" s="58"/>
      <c r="L13" s="60" t="str">
        <f>IF(OR(AB3="СИ-4",AB3="СИ-5"),"","")</f>
        <v/>
      </c>
      <c r="M13" s="56"/>
      <c r="N13" s="56"/>
      <c r="O13" s="59" t="str">
        <f>IF(OR(AB3="СИ-4",AB3="СИ-5"),"","")</f>
        <v/>
      </c>
      <c r="P13" s="58"/>
      <c r="Q13" s="58"/>
      <c r="R13" s="56"/>
      <c r="S13" s="59" t="str">
        <f>IF(OR(AB3="СИ-4",AB3="СИ-5"),"","")</f>
        <v/>
      </c>
      <c r="T13" s="44"/>
      <c r="U13" s="43"/>
      <c r="V13" s="45"/>
      <c r="W13" s="45"/>
      <c r="X13" s="44"/>
      <c r="Y13" s="43"/>
      <c r="Z13" s="47"/>
      <c r="AA13" s="3"/>
      <c r="AB13" s="3"/>
    </row>
    <row r="14" spans="1:28" ht="12" customHeight="1" x14ac:dyDescent="0.2">
      <c r="A14" s="3"/>
      <c r="B14" s="55" t="s">
        <v>29</v>
      </c>
      <c r="C14" s="43"/>
      <c r="D14" s="43"/>
      <c r="E14" s="56" t="s">
        <v>188</v>
      </c>
      <c r="F14" s="45"/>
      <c r="G14" s="44"/>
      <c r="H14" s="45"/>
      <c r="I14" s="57" t="s">
        <v>23</v>
      </c>
      <c r="J14" s="58"/>
      <c r="K14" s="58"/>
      <c r="L14" s="57" t="s">
        <v>23</v>
      </c>
      <c r="M14" s="56"/>
      <c r="N14" s="56"/>
      <c r="O14" s="56"/>
      <c r="P14" s="58"/>
      <c r="Q14" s="58"/>
      <c r="R14" s="56"/>
      <c r="S14" s="56"/>
      <c r="T14" s="44"/>
      <c r="U14" s="43"/>
      <c r="V14" s="45"/>
      <c r="W14" s="45"/>
      <c r="X14" s="44"/>
      <c r="Y14" s="43"/>
      <c r="Z14" s="47"/>
      <c r="AA14" s="3"/>
      <c r="AB14" s="3"/>
    </row>
    <row r="15" spans="1:28" ht="12" customHeight="1" x14ac:dyDescent="0.2">
      <c r="A15" s="3"/>
      <c r="B15" s="55" t="s">
        <v>152</v>
      </c>
      <c r="C15" s="43"/>
      <c r="D15" s="43"/>
      <c r="E15" s="56" t="s">
        <v>188</v>
      </c>
      <c r="F15" s="45"/>
      <c r="G15" s="44"/>
      <c r="H15" s="45"/>
      <c r="I15" s="57" t="s">
        <v>23</v>
      </c>
      <c r="J15" s="58"/>
      <c r="K15" s="58"/>
      <c r="L15" s="57" t="s">
        <v>23</v>
      </c>
      <c r="M15" s="56"/>
      <c r="N15" s="56"/>
      <c r="O15" s="56"/>
      <c r="P15" s="58"/>
      <c r="Q15" s="58"/>
      <c r="R15" s="56"/>
      <c r="S15" s="56"/>
      <c r="T15" s="44"/>
      <c r="U15" s="43"/>
      <c r="V15" s="45"/>
      <c r="W15" s="45"/>
      <c r="X15" s="44"/>
      <c r="Y15" s="43"/>
      <c r="Z15" s="47"/>
      <c r="AA15" s="3"/>
      <c r="AB15" s="3"/>
    </row>
    <row r="16" spans="1:28" ht="9" customHeight="1" x14ac:dyDescent="0.2">
      <c r="A16" s="3"/>
      <c r="B16" s="345"/>
      <c r="C16" s="46"/>
      <c r="D16" s="43"/>
      <c r="E16" s="45"/>
      <c r="F16" s="44"/>
      <c r="G16" s="61"/>
      <c r="H16" s="43"/>
      <c r="I16" s="43"/>
      <c r="J16" s="46"/>
      <c r="K16" s="45"/>
      <c r="L16" s="44"/>
      <c r="M16" s="44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7"/>
      <c r="AA16" s="41"/>
      <c r="AB16" s="3"/>
    </row>
    <row r="17" spans="1:42" ht="12" customHeight="1" x14ac:dyDescent="0.2">
      <c r="A17" s="3"/>
      <c r="B17" s="62" t="s">
        <v>30</v>
      </c>
      <c r="C17" s="46"/>
      <c r="D17" s="43"/>
      <c r="E17" s="45"/>
      <c r="F17" s="44"/>
      <c r="G17" s="58"/>
      <c r="H17" s="43"/>
      <c r="I17" s="43"/>
      <c r="J17" s="46"/>
      <c r="K17" s="45"/>
      <c r="L17" s="44"/>
      <c r="M17" s="44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7"/>
      <c r="AA17" s="41"/>
      <c r="AB17" s="3"/>
      <c r="AC17" s="9"/>
      <c r="AD17" s="9"/>
      <c r="AE17" s="9"/>
      <c r="AF17" s="9"/>
      <c r="AG17" s="9"/>
    </row>
    <row r="18" spans="1:42" s="9" customFormat="1" ht="14.1" customHeight="1" x14ac:dyDescent="0.25">
      <c r="A18" s="63" t="s">
        <v>3</v>
      </c>
      <c r="B18" s="64" t="str">
        <f>IF( OR(A18="СИ-4", A18="СИ-5"),"Договорные нагрузки, Гкал/ч,       Qот=0.2071          Qвент.=        Qтех.пот.=","Договорные нагрузки, Гкал/ч,           Qот=0.2071          Qвент.=        Qтех.пот.=           Qгвс=0.1647")</f>
        <v>Договорные нагрузки, Гкал/ч,           Qот=0.2071          Qвент.=        Qтех.пот.=           Qгвс=0.1647</v>
      </c>
      <c r="C18" s="25"/>
      <c r="D18" s="25"/>
      <c r="E18" s="25"/>
      <c r="F18" s="25"/>
      <c r="G18" s="13"/>
      <c r="H18" s="14"/>
      <c r="I18" s="13"/>
      <c r="J18" s="14"/>
      <c r="K18" s="25"/>
      <c r="L18" s="13"/>
      <c r="M18" s="13"/>
      <c r="N18" s="14"/>
      <c r="O18" s="25"/>
      <c r="P18" s="13"/>
      <c r="Q18" s="13"/>
      <c r="R18" s="13"/>
      <c r="S18" s="13"/>
      <c r="T18" s="14"/>
      <c r="U18" s="13"/>
      <c r="V18" s="13"/>
      <c r="W18" s="13"/>
      <c r="X18" s="14"/>
      <c r="Y18" s="25"/>
      <c r="Z18" s="65"/>
      <c r="AA18" s="23"/>
      <c r="AB18" s="10"/>
    </row>
    <row r="19" spans="1:42" s="9" customFormat="1" ht="14.1" customHeight="1" x14ac:dyDescent="0.25">
      <c r="A19" s="63" t="s">
        <v>3</v>
      </c>
      <c r="B19" s="66" t="str">
        <f>IF( OR(A19="СИ-4", A19="СИ-5"),"Договорные нагрузки (ср.час), Гкал/ч:   ","Договорные нагрузки (ср.час), Гкал/ч:      Qтех.гвс.ср=         Qгвс.ср= ")</f>
        <v xml:space="preserve">Договорные нагрузки (ср.час), Гкал/ч:      Qтех.гвс.ср=         Qгвс.ср= </v>
      </c>
      <c r="C19" s="25"/>
      <c r="D19" s="25"/>
      <c r="E19" s="25"/>
      <c r="F19" s="25"/>
      <c r="G19" s="13"/>
      <c r="H19" s="14"/>
      <c r="I19" s="13"/>
      <c r="J19" s="14"/>
      <c r="K19" s="25"/>
      <c r="L19" s="13"/>
      <c r="M19" s="13"/>
      <c r="N19" s="14"/>
      <c r="O19" s="25"/>
      <c r="P19" s="13"/>
      <c r="Q19" s="13"/>
      <c r="R19" s="13"/>
      <c r="S19" s="13"/>
      <c r="T19" s="14"/>
      <c r="U19" s="13"/>
      <c r="V19" s="13"/>
      <c r="W19" s="13"/>
      <c r="X19" s="14"/>
      <c r="Y19" s="25"/>
      <c r="Z19" s="65"/>
      <c r="AA19" s="23"/>
      <c r="AB19" s="10"/>
      <c r="AC19" s="10"/>
      <c r="AD19" s="10"/>
      <c r="AE19" s="10"/>
      <c r="AF19" s="10"/>
      <c r="AG19" s="10"/>
    </row>
    <row r="20" spans="1:42" s="9" customFormat="1" ht="14.1" customHeight="1" thickBot="1" x14ac:dyDescent="0.3">
      <c r="A20" s="63" t="s">
        <v>3</v>
      </c>
      <c r="B20" s="67" t="str">
        <f>IF( OR(A20="СИ-4", A20="СИ-5"),"Договорные расходы, т/сут:  Gот=66.24  Gвент.=0  Gтех.пот.=0 ","Договорные расходы, т/сут:  Gот=66.24  Gвент.=0  Gтех.пот.=0  Gгвс=0  ")</f>
        <v xml:space="preserve">Договорные расходы, т/сут:  Gот=66.24  Gвент.=0  Gтех.пот.=0  Gгвс=0  </v>
      </c>
      <c r="C20" s="68"/>
      <c r="D20" s="68"/>
      <c r="E20" s="68"/>
      <c r="F20" s="68"/>
      <c r="G20" s="69"/>
      <c r="H20" s="70"/>
      <c r="I20" s="69"/>
      <c r="J20" s="70"/>
      <c r="K20" s="68"/>
      <c r="L20" s="69"/>
      <c r="M20" s="69"/>
      <c r="N20" s="70"/>
      <c r="O20" s="68"/>
      <c r="P20" s="69"/>
      <c r="Q20" s="69"/>
      <c r="R20" s="69"/>
      <c r="S20" s="69"/>
      <c r="T20" s="70"/>
      <c r="U20" s="69"/>
      <c r="V20" s="70"/>
      <c r="W20" s="70"/>
      <c r="X20" s="13"/>
      <c r="Y20" s="14"/>
      <c r="Z20" s="65"/>
      <c r="AA20" s="23"/>
      <c r="AB20" s="10"/>
      <c r="AC20" s="72"/>
      <c r="AD20" s="72"/>
      <c r="AE20" s="72"/>
      <c r="AF20" s="72"/>
      <c r="AG20" s="72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 s="71" customFormat="1" ht="11.25" hidden="1" customHeight="1" x14ac:dyDescent="0.2">
      <c r="A21" s="72"/>
      <c r="B21" s="73"/>
      <c r="C21" s="74"/>
      <c r="D21" s="74"/>
      <c r="E21" s="74"/>
      <c r="F21" s="74"/>
      <c r="G21" s="75"/>
      <c r="H21" s="52"/>
      <c r="I21" s="75"/>
      <c r="J21" s="52"/>
      <c r="K21" s="74"/>
      <c r="L21" s="75"/>
      <c r="M21" s="75"/>
      <c r="N21" s="52"/>
      <c r="O21" s="74"/>
      <c r="P21" s="75"/>
      <c r="Q21" s="75"/>
      <c r="R21" s="75"/>
      <c r="S21" s="75"/>
      <c r="T21" s="52"/>
      <c r="U21" s="75"/>
      <c r="V21" s="52"/>
      <c r="W21" s="52"/>
      <c r="X21" s="75"/>
      <c r="Y21" s="52"/>
      <c r="Z21" s="76"/>
      <c r="AA21" s="77"/>
      <c r="AB21" s="72"/>
      <c r="AC21" s="3"/>
      <c r="AD21" s="3"/>
      <c r="AE21" s="3"/>
      <c r="AF21" s="3"/>
      <c r="AG21" s="3"/>
      <c r="AH21" s="72"/>
      <c r="AI21" s="72"/>
      <c r="AJ21" s="72"/>
      <c r="AK21" s="72"/>
      <c r="AL21" s="72"/>
      <c r="AM21" s="72"/>
      <c r="AN21" s="72"/>
      <c r="AO21" s="72"/>
      <c r="AP21" s="72"/>
    </row>
    <row r="22" spans="1:42" s="78" customFormat="1" ht="15" customHeight="1" thickBot="1" x14ac:dyDescent="0.3">
      <c r="A22" s="3"/>
      <c r="B22" s="79" t="s">
        <v>187</v>
      </c>
      <c r="C22" s="43"/>
      <c r="D22" s="43"/>
      <c r="E22" s="43"/>
      <c r="F22" s="43"/>
      <c r="G22" s="43"/>
      <c r="H22" s="43"/>
      <c r="I22" s="43"/>
      <c r="J22" s="43"/>
      <c r="K22" s="44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21" t="s">
        <v>31</v>
      </c>
      <c r="Y22" s="422"/>
      <c r="Z22" s="425" t="s">
        <v>32</v>
      </c>
      <c r="AA22" s="41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ht="12" customHeight="1" thickBot="1" x14ac:dyDescent="0.25">
      <c r="A23" s="3"/>
      <c r="B23" s="80"/>
      <c r="C23" s="81"/>
      <c r="D23" s="81"/>
      <c r="E23" s="427" t="s">
        <v>33</v>
      </c>
      <c r="F23" s="428"/>
      <c r="G23" s="428"/>
      <c r="H23" s="428"/>
      <c r="I23" s="428"/>
      <c r="J23" s="428"/>
      <c r="K23" s="428"/>
      <c r="L23" s="428"/>
      <c r="M23" s="429"/>
      <c r="N23" s="427" t="s">
        <v>34</v>
      </c>
      <c r="O23" s="428"/>
      <c r="P23" s="428"/>
      <c r="Q23" s="428"/>
      <c r="R23" s="428"/>
      <c r="S23" s="428"/>
      <c r="T23" s="428"/>
      <c r="U23" s="428"/>
      <c r="V23" s="428"/>
      <c r="W23" s="428"/>
      <c r="X23" s="423"/>
      <c r="Y23" s="424"/>
      <c r="Z23" s="426"/>
      <c r="AA23" s="41"/>
      <c r="AB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ht="12" customHeight="1" x14ac:dyDescent="0.2">
      <c r="A24" s="3"/>
      <c r="B24" s="82" t="s">
        <v>35</v>
      </c>
      <c r="C24" s="83" t="s">
        <v>36</v>
      </c>
      <c r="D24" s="84" t="s">
        <v>37</v>
      </c>
      <c r="E24" s="85" t="s">
        <v>38</v>
      </c>
      <c r="F24" s="86" t="s">
        <v>39</v>
      </c>
      <c r="G24" s="87" t="s">
        <v>40</v>
      </c>
      <c r="H24" s="85" t="s">
        <v>41</v>
      </c>
      <c r="I24" s="86" t="s">
        <v>42</v>
      </c>
      <c r="J24" s="87" t="s">
        <v>43</v>
      </c>
      <c r="K24" s="85" t="s">
        <v>44</v>
      </c>
      <c r="L24" s="88" t="s">
        <v>45</v>
      </c>
      <c r="M24" s="89" t="s">
        <v>46</v>
      </c>
      <c r="N24" s="90" t="s">
        <v>47</v>
      </c>
      <c r="O24" s="86" t="s">
        <v>48</v>
      </c>
      <c r="P24" s="88" t="s">
        <v>40</v>
      </c>
      <c r="Q24" s="91" t="s">
        <v>49</v>
      </c>
      <c r="R24" s="83" t="s">
        <v>50</v>
      </c>
      <c r="S24" s="89" t="s">
        <v>51</v>
      </c>
      <c r="T24" s="92" t="s">
        <v>52</v>
      </c>
      <c r="U24" s="90" t="s">
        <v>53</v>
      </c>
      <c r="V24" s="86" t="s">
        <v>54</v>
      </c>
      <c r="W24" s="93" t="s">
        <v>55</v>
      </c>
      <c r="X24" s="94" t="s">
        <v>56</v>
      </c>
      <c r="Y24" s="94" t="s">
        <v>57</v>
      </c>
      <c r="Z24" s="95" t="s">
        <v>58</v>
      </c>
      <c r="AA24" s="96"/>
      <c r="AB24" s="96"/>
      <c r="AC24" s="346" t="s">
        <v>194</v>
      </c>
      <c r="AD24" s="346"/>
      <c r="AE24" s="301"/>
      <c r="AF24" s="301"/>
      <c r="AG24" s="301"/>
      <c r="AH24" s="97"/>
      <c r="AI24" s="97"/>
      <c r="AJ24" s="97"/>
      <c r="AK24" s="97"/>
      <c r="AL24" s="97"/>
      <c r="AM24" s="97"/>
      <c r="AN24" s="97"/>
      <c r="AO24" s="98"/>
      <c r="AP24" s="3"/>
    </row>
    <row r="25" spans="1:42" ht="12" customHeight="1" thickBot="1" x14ac:dyDescent="0.25">
      <c r="A25" s="3"/>
      <c r="B25" s="99"/>
      <c r="C25" s="100" t="s">
        <v>59</v>
      </c>
      <c r="D25" s="101"/>
      <c r="E25" s="102" t="s">
        <v>60</v>
      </c>
      <c r="F25" s="103" t="s">
        <v>60</v>
      </c>
      <c r="G25" s="104" t="s">
        <v>60</v>
      </c>
      <c r="H25" s="102" t="s">
        <v>61</v>
      </c>
      <c r="I25" s="103" t="s">
        <v>62</v>
      </c>
      <c r="J25" s="104" t="s">
        <v>61</v>
      </c>
      <c r="K25" s="102" t="s">
        <v>63</v>
      </c>
      <c r="L25" s="105" t="s">
        <v>63</v>
      </c>
      <c r="M25" s="106" t="s">
        <v>64</v>
      </c>
      <c r="N25" s="107" t="s">
        <v>60</v>
      </c>
      <c r="O25" s="103" t="s">
        <v>60</v>
      </c>
      <c r="P25" s="105" t="s">
        <v>60</v>
      </c>
      <c r="Q25" s="108" t="s">
        <v>65</v>
      </c>
      <c r="R25" s="100" t="s">
        <v>66</v>
      </c>
      <c r="S25" s="109" t="s">
        <v>66</v>
      </c>
      <c r="T25" s="110" t="s">
        <v>65</v>
      </c>
      <c r="U25" s="107" t="s">
        <v>61</v>
      </c>
      <c r="V25" s="103" t="s">
        <v>61</v>
      </c>
      <c r="W25" s="111" t="s">
        <v>64</v>
      </c>
      <c r="X25" s="111" t="s">
        <v>64</v>
      </c>
      <c r="Y25" s="112" t="s">
        <v>67</v>
      </c>
      <c r="Z25" s="106" t="s">
        <v>67</v>
      </c>
      <c r="AA25" s="113"/>
      <c r="AB25" s="113"/>
      <c r="AC25" s="346" t="s">
        <v>195</v>
      </c>
      <c r="AD25" s="346"/>
      <c r="AE25" s="347" t="s">
        <v>146</v>
      </c>
      <c r="AF25" s="348" t="s">
        <v>148</v>
      </c>
      <c r="AG25" s="349" t="s">
        <v>149</v>
      </c>
      <c r="AH25" s="114"/>
      <c r="AI25" s="114"/>
      <c r="AJ25" s="114"/>
      <c r="AK25" s="114"/>
      <c r="AL25" s="114"/>
      <c r="AM25" s="114"/>
      <c r="AN25" s="114"/>
      <c r="AO25" s="115"/>
      <c r="AP25" s="3"/>
    </row>
    <row r="26" spans="1:42" ht="12" customHeight="1" x14ac:dyDescent="0.2">
      <c r="A26" s="3"/>
      <c r="B26" s="344" t="s">
        <v>186</v>
      </c>
      <c r="C26" s="354">
        <v>24</v>
      </c>
      <c r="D26" s="343" t="s">
        <v>23</v>
      </c>
      <c r="E26" s="339">
        <v>75.203666687011705</v>
      </c>
      <c r="F26" s="336">
        <v>75.851104736328097</v>
      </c>
      <c r="G26" s="338">
        <f>ROUND(E26-F26,2)</f>
        <v>-0.65</v>
      </c>
      <c r="H26" s="342">
        <v>70.701034545898395</v>
      </c>
      <c r="I26" s="341">
        <v>49.921981811523402</v>
      </c>
      <c r="J26" s="340">
        <f t="shared" ref="J26:J57" si="0">IF(AND(ISNUMBER(H26),ISNUMBER(I26)),H26-I26,"-")</f>
        <v>20.779052734374993</v>
      </c>
      <c r="K26" s="334">
        <v>7.01898241043091</v>
      </c>
      <c r="L26" s="333">
        <v>3.9430813789367698</v>
      </c>
      <c r="M26" s="329">
        <v>1.53522396087646</v>
      </c>
      <c r="N26" s="339"/>
      <c r="O26" s="336"/>
      <c r="P26" s="338"/>
      <c r="Q26" s="337">
        <v>1.4500000514090099E-2</v>
      </c>
      <c r="R26" s="336">
        <v>1.5000000130385199E-3</v>
      </c>
      <c r="S26" s="336">
        <f t="shared" ref="S26:S46" si="1">ROUND(Q26-R26,2)</f>
        <v>0.01</v>
      </c>
      <c r="T26" s="335"/>
      <c r="U26" s="334"/>
      <c r="V26" s="333"/>
      <c r="W26" s="332"/>
      <c r="X26" s="331"/>
      <c r="Y26" s="330"/>
      <c r="Z26" s="329">
        <v>1.53522396087646</v>
      </c>
      <c r="AA26" s="297"/>
      <c r="AB26" s="116"/>
      <c r="AC26" s="350">
        <f t="shared" ref="AC26:AC37" si="2">F26/24</f>
        <v>3.160462697347004</v>
      </c>
      <c r="AD26" s="117"/>
      <c r="AE26" s="351">
        <f t="shared" ref="AE26:AE37" si="3">ROUND((E26*H26-F26*I26)/1000,3)</f>
        <v>1.53</v>
      </c>
      <c r="AF26" s="352">
        <f t="shared" ref="AF26:AF37" si="4">Z26-AE26</f>
        <v>5.2239608764599321E-3</v>
      </c>
      <c r="AG26" s="353">
        <f>G26/F26*100</f>
        <v>-0.8569420343441474</v>
      </c>
      <c r="AH26" s="117"/>
      <c r="AI26" s="117"/>
      <c r="AJ26" s="117"/>
      <c r="AK26" s="117"/>
      <c r="AL26" s="117"/>
      <c r="AM26" s="117"/>
      <c r="AN26" s="117"/>
      <c r="AO26" s="118"/>
      <c r="AP26" s="119"/>
    </row>
    <row r="27" spans="1:42" s="120" customFormat="1" ht="12" customHeight="1" x14ac:dyDescent="0.2">
      <c r="A27" s="121"/>
      <c r="B27" s="122" t="s">
        <v>185</v>
      </c>
      <c r="C27" s="355">
        <v>24</v>
      </c>
      <c r="D27" s="327" t="s">
        <v>23</v>
      </c>
      <c r="E27" s="123">
        <v>68.102104187011705</v>
      </c>
      <c r="F27" s="124">
        <v>68.705421447753906</v>
      </c>
      <c r="G27" s="125">
        <f t="shared" ref="G27:G53" si="5">ROUND(E27-F27,2)</f>
        <v>-0.6</v>
      </c>
      <c r="H27" s="126">
        <v>71.770088195800795</v>
      </c>
      <c r="I27" s="127">
        <v>49.117218017578097</v>
      </c>
      <c r="J27" s="128">
        <f t="shared" si="0"/>
        <v>22.652870178222699</v>
      </c>
      <c r="K27" s="129">
        <v>7.1176309585571298</v>
      </c>
      <c r="L27" s="130">
        <v>3.9288480281829798</v>
      </c>
      <c r="M27" s="303">
        <v>1.51772248744965</v>
      </c>
      <c r="N27" s="123"/>
      <c r="O27" s="124"/>
      <c r="P27" s="125"/>
      <c r="Q27" s="131">
        <v>2.52500008791685E-2</v>
      </c>
      <c r="R27" s="124">
        <v>0</v>
      </c>
      <c r="S27" s="124">
        <f t="shared" si="1"/>
        <v>0.03</v>
      </c>
      <c r="T27" s="132"/>
      <c r="U27" s="129"/>
      <c r="V27" s="130"/>
      <c r="W27" s="305"/>
      <c r="X27" s="306"/>
      <c r="Y27" s="307"/>
      <c r="Z27" s="303">
        <v>1.51772248744965</v>
      </c>
      <c r="AA27" s="297"/>
      <c r="AB27" s="116"/>
      <c r="AC27" s="350">
        <f t="shared" si="2"/>
        <v>2.8627258936564126</v>
      </c>
      <c r="AD27" s="117"/>
      <c r="AE27" s="351">
        <f t="shared" si="3"/>
        <v>1.5129999999999999</v>
      </c>
      <c r="AF27" s="352">
        <f t="shared" si="4"/>
        <v>4.7224874496500924E-3</v>
      </c>
      <c r="AG27" s="353">
        <f t="shared" ref="AG27:AG37" si="6">G27/F27*100</f>
        <v>-0.87329352961798179</v>
      </c>
      <c r="AH27" s="117"/>
      <c r="AI27" s="117"/>
      <c r="AJ27" s="117"/>
      <c r="AK27" s="117"/>
      <c r="AL27" s="117"/>
      <c r="AM27" s="117"/>
      <c r="AN27" s="117"/>
      <c r="AO27" s="118"/>
      <c r="AP27" s="119"/>
    </row>
    <row r="28" spans="1:42" ht="12" customHeight="1" x14ac:dyDescent="0.2">
      <c r="A28" s="121"/>
      <c r="B28" s="122" t="s">
        <v>184</v>
      </c>
      <c r="C28" s="355">
        <v>24</v>
      </c>
      <c r="D28" s="327" t="s">
        <v>23</v>
      </c>
      <c r="E28" s="123">
        <v>71.025917053222699</v>
      </c>
      <c r="F28" s="124">
        <v>71.6602783203125</v>
      </c>
      <c r="G28" s="125">
        <f t="shared" si="5"/>
        <v>-0.63</v>
      </c>
      <c r="H28" s="126">
        <v>72.345046997070298</v>
      </c>
      <c r="I28" s="127">
        <v>49.728359222412102</v>
      </c>
      <c r="J28" s="128">
        <f t="shared" si="0"/>
        <v>22.616687774658196</v>
      </c>
      <c r="K28" s="129">
        <v>7.0013370513915998</v>
      </c>
      <c r="L28" s="130">
        <v>3.9673156738281299</v>
      </c>
      <c r="M28" s="303">
        <v>1.5794985294342001</v>
      </c>
      <c r="N28" s="123"/>
      <c r="O28" s="124"/>
      <c r="P28" s="125"/>
      <c r="Q28" s="131">
        <v>9.5499999821186093E-2</v>
      </c>
      <c r="R28" s="124">
        <v>4.2000003159046201E-2</v>
      </c>
      <c r="S28" s="124">
        <f t="shared" si="1"/>
        <v>0.05</v>
      </c>
      <c r="T28" s="132"/>
      <c r="U28" s="129"/>
      <c r="V28" s="130"/>
      <c r="W28" s="305"/>
      <c r="X28" s="306"/>
      <c r="Y28" s="307"/>
      <c r="Z28" s="303">
        <v>1.5794985294342001</v>
      </c>
      <c r="AA28" s="297"/>
      <c r="AB28" s="116"/>
      <c r="AC28" s="350">
        <f t="shared" si="2"/>
        <v>2.985844930013021</v>
      </c>
      <c r="AD28" s="117"/>
      <c r="AE28" s="351">
        <f t="shared" si="3"/>
        <v>1.575</v>
      </c>
      <c r="AF28" s="352">
        <f t="shared" si="4"/>
        <v>4.4985294342001492E-3</v>
      </c>
      <c r="AG28" s="353">
        <f t="shared" si="6"/>
        <v>-0.87914813445738893</v>
      </c>
      <c r="AH28" s="117"/>
      <c r="AI28" s="117"/>
      <c r="AJ28" s="117"/>
      <c r="AK28" s="117"/>
      <c r="AL28" s="117"/>
      <c r="AM28" s="117"/>
      <c r="AN28" s="117"/>
      <c r="AO28" s="118"/>
      <c r="AP28" s="119"/>
    </row>
    <row r="29" spans="1:42" ht="12" customHeight="1" x14ac:dyDescent="0.2">
      <c r="A29" s="121"/>
      <c r="B29" s="122" t="s">
        <v>183</v>
      </c>
      <c r="C29" s="355">
        <v>24</v>
      </c>
      <c r="D29" s="327" t="s">
        <v>23</v>
      </c>
      <c r="E29" s="123">
        <v>74.012046813964801</v>
      </c>
      <c r="F29" s="124">
        <v>74.692794799804702</v>
      </c>
      <c r="G29" s="125">
        <f t="shared" si="5"/>
        <v>-0.68</v>
      </c>
      <c r="H29" s="126">
        <v>74.900123596191406</v>
      </c>
      <c r="I29" s="127">
        <v>51.526405334472699</v>
      </c>
      <c r="J29" s="128">
        <f t="shared" si="0"/>
        <v>23.373718261718707</v>
      </c>
      <c r="K29" s="129">
        <v>7.2598185539245597</v>
      </c>
      <c r="L29" s="130">
        <v>3.9781579971313499</v>
      </c>
      <c r="M29" s="303">
        <v>1.70034515857697</v>
      </c>
      <c r="N29" s="123"/>
      <c r="O29" s="124"/>
      <c r="P29" s="125"/>
      <c r="Q29" s="131">
        <v>0.163000017404556</v>
      </c>
      <c r="R29" s="124">
        <v>9.5250003039836897E-2</v>
      </c>
      <c r="S29" s="124">
        <f t="shared" si="1"/>
        <v>7.0000000000000007E-2</v>
      </c>
      <c r="T29" s="132"/>
      <c r="U29" s="129"/>
      <c r="V29" s="130"/>
      <c r="W29" s="305"/>
      <c r="X29" s="306"/>
      <c r="Y29" s="307"/>
      <c r="Z29" s="303">
        <v>1.70034515857697</v>
      </c>
      <c r="AA29" s="297"/>
      <c r="AB29" s="116"/>
      <c r="AC29" s="350">
        <f t="shared" si="2"/>
        <v>3.1121997833251958</v>
      </c>
      <c r="AD29" s="117"/>
      <c r="AE29" s="351">
        <f t="shared" si="3"/>
        <v>1.6950000000000001</v>
      </c>
      <c r="AF29" s="352">
        <f t="shared" si="4"/>
        <v>5.3451585769699328E-3</v>
      </c>
      <c r="AG29" s="353">
        <f t="shared" si="6"/>
        <v>-0.91039571062050828</v>
      </c>
      <c r="AH29" s="117"/>
      <c r="AI29" s="117"/>
      <c r="AJ29" s="117"/>
      <c r="AK29" s="117"/>
      <c r="AL29" s="117"/>
      <c r="AM29" s="117"/>
      <c r="AN29" s="117"/>
      <c r="AO29" s="118"/>
      <c r="AP29" s="119"/>
    </row>
    <row r="30" spans="1:42" ht="12" customHeight="1" x14ac:dyDescent="0.2">
      <c r="A30" s="121"/>
      <c r="B30" s="122" t="s">
        <v>182</v>
      </c>
      <c r="C30" s="355">
        <v>24</v>
      </c>
      <c r="D30" s="327" t="s">
        <v>23</v>
      </c>
      <c r="E30" s="123">
        <v>76.466545104980497</v>
      </c>
      <c r="F30" s="124">
        <v>77.155059814453097</v>
      </c>
      <c r="G30" s="125">
        <f t="shared" si="5"/>
        <v>-0.69</v>
      </c>
      <c r="H30" s="126">
        <v>74.858192443847699</v>
      </c>
      <c r="I30" s="127">
        <v>51.939384460449197</v>
      </c>
      <c r="J30" s="128">
        <f t="shared" si="0"/>
        <v>22.918807983398501</v>
      </c>
      <c r="K30" s="129">
        <v>7.5002026557922399</v>
      </c>
      <c r="L30" s="130">
        <v>3.98391461372375</v>
      </c>
      <c r="M30" s="303">
        <v>1.72275567054749</v>
      </c>
      <c r="N30" s="123"/>
      <c r="O30" s="124"/>
      <c r="P30" s="125"/>
      <c r="Q30" s="131">
        <v>0.215999990701675</v>
      </c>
      <c r="R30" s="124">
        <v>0.178500041365623</v>
      </c>
      <c r="S30" s="124">
        <f t="shared" si="1"/>
        <v>0.04</v>
      </c>
      <c r="T30" s="132"/>
      <c r="U30" s="129"/>
      <c r="V30" s="130"/>
      <c r="W30" s="305"/>
      <c r="X30" s="306"/>
      <c r="Y30" s="307"/>
      <c r="Z30" s="303">
        <v>1.72275567054749</v>
      </c>
      <c r="AA30" s="297"/>
      <c r="AB30" s="116"/>
      <c r="AC30" s="350">
        <f t="shared" si="2"/>
        <v>3.2147941589355455</v>
      </c>
      <c r="AD30" s="117"/>
      <c r="AE30" s="351">
        <f t="shared" si="3"/>
        <v>1.7170000000000001</v>
      </c>
      <c r="AF30" s="352">
        <f t="shared" si="4"/>
        <v>5.7556705474899328E-3</v>
      </c>
      <c r="AG30" s="353">
        <f t="shared" si="6"/>
        <v>-0.89430298111277651</v>
      </c>
      <c r="AH30" s="117"/>
      <c r="AI30" s="117"/>
      <c r="AJ30" s="117"/>
      <c r="AK30" s="117"/>
      <c r="AL30" s="117"/>
      <c r="AM30" s="117"/>
      <c r="AN30" s="117"/>
      <c r="AO30" s="118"/>
      <c r="AP30" s="119"/>
    </row>
    <row r="31" spans="1:42" ht="12" customHeight="1" x14ac:dyDescent="0.2">
      <c r="A31" s="121"/>
      <c r="B31" s="122" t="s">
        <v>181</v>
      </c>
      <c r="C31" s="355">
        <v>24</v>
      </c>
      <c r="D31" s="327" t="s">
        <v>23</v>
      </c>
      <c r="E31" s="123">
        <v>72.759178161621094</v>
      </c>
      <c r="F31" s="124">
        <v>73.436004638671903</v>
      </c>
      <c r="G31" s="125">
        <f t="shared" si="5"/>
        <v>-0.68</v>
      </c>
      <c r="H31" s="126">
        <v>75.109764099121094</v>
      </c>
      <c r="I31" s="127">
        <v>51.629631042480497</v>
      </c>
      <c r="J31" s="128">
        <f t="shared" si="0"/>
        <v>23.480133056640597</v>
      </c>
      <c r="K31" s="129">
        <v>7.5241365432739302</v>
      </c>
      <c r="L31" s="130">
        <v>3.9386968612670898</v>
      </c>
      <c r="M31" s="303">
        <v>1.67927598953247</v>
      </c>
      <c r="N31" s="123"/>
      <c r="O31" s="124"/>
      <c r="P31" s="125"/>
      <c r="Q31" s="131">
        <v>0.150750011205673</v>
      </c>
      <c r="R31" s="124">
        <v>9.8000004887580899E-2</v>
      </c>
      <c r="S31" s="124">
        <f t="shared" si="1"/>
        <v>0.05</v>
      </c>
      <c r="T31" s="132"/>
      <c r="U31" s="129"/>
      <c r="V31" s="130"/>
      <c r="W31" s="305"/>
      <c r="X31" s="306"/>
      <c r="Y31" s="307"/>
      <c r="Z31" s="303">
        <v>1.67927598953247</v>
      </c>
      <c r="AA31" s="297"/>
      <c r="AB31" s="116"/>
      <c r="AC31" s="350">
        <f t="shared" si="2"/>
        <v>3.0598335266113295</v>
      </c>
      <c r="AD31" s="117"/>
      <c r="AE31" s="351">
        <f t="shared" si="3"/>
        <v>1.673</v>
      </c>
      <c r="AF31" s="352">
        <f t="shared" si="4"/>
        <v>6.2759895324699944E-3</v>
      </c>
      <c r="AG31" s="353">
        <f t="shared" si="6"/>
        <v>-0.92597630187782209</v>
      </c>
      <c r="AH31" s="117"/>
      <c r="AI31" s="117"/>
      <c r="AJ31" s="117"/>
      <c r="AK31" s="117"/>
      <c r="AL31" s="117"/>
      <c r="AM31" s="117"/>
      <c r="AN31" s="117"/>
      <c r="AO31" s="118"/>
      <c r="AP31" s="119"/>
    </row>
    <row r="32" spans="1:42" ht="12" customHeight="1" x14ac:dyDescent="0.2">
      <c r="A32" s="121"/>
      <c r="B32" s="122" t="s">
        <v>180</v>
      </c>
      <c r="C32" s="355">
        <v>24</v>
      </c>
      <c r="D32" s="327" t="s">
        <v>23</v>
      </c>
      <c r="E32" s="123">
        <v>70.523742675781307</v>
      </c>
      <c r="F32" s="124">
        <v>71.177299499511705</v>
      </c>
      <c r="G32" s="125">
        <f t="shared" si="5"/>
        <v>-0.65</v>
      </c>
      <c r="H32" s="126">
        <v>74.223289489746094</v>
      </c>
      <c r="I32" s="127">
        <v>50.893833160400398</v>
      </c>
      <c r="J32" s="128">
        <f t="shared" si="0"/>
        <v>23.329456329345696</v>
      </c>
      <c r="K32" s="129">
        <v>7.5017223358154297</v>
      </c>
      <c r="L32" s="130">
        <v>3.9594786167144802</v>
      </c>
      <c r="M32" s="303">
        <v>1.6175073385238601</v>
      </c>
      <c r="N32" s="123"/>
      <c r="O32" s="124"/>
      <c r="P32" s="125"/>
      <c r="Q32" s="131">
        <v>8.0499991774558993E-2</v>
      </c>
      <c r="R32" s="124">
        <v>1.5750000253319699E-2</v>
      </c>
      <c r="S32" s="124">
        <f t="shared" si="1"/>
        <v>0.06</v>
      </c>
      <c r="T32" s="132"/>
      <c r="U32" s="129"/>
      <c r="V32" s="130"/>
      <c r="W32" s="305"/>
      <c r="X32" s="306"/>
      <c r="Y32" s="307"/>
      <c r="Z32" s="303">
        <v>1.6175073385238601</v>
      </c>
      <c r="AA32" s="297"/>
      <c r="AB32" s="116"/>
      <c r="AC32" s="350">
        <f t="shared" si="2"/>
        <v>2.9657208124796544</v>
      </c>
      <c r="AD32" s="117"/>
      <c r="AE32" s="351">
        <f t="shared" si="3"/>
        <v>1.6120000000000001</v>
      </c>
      <c r="AF32" s="352">
        <f t="shared" si="4"/>
        <v>5.5073385238599837E-3</v>
      </c>
      <c r="AG32" s="353">
        <f t="shared" si="6"/>
        <v>-0.91321250535005072</v>
      </c>
      <c r="AH32" s="117"/>
      <c r="AI32" s="117"/>
      <c r="AJ32" s="117"/>
      <c r="AK32" s="117"/>
      <c r="AL32" s="117"/>
      <c r="AM32" s="117"/>
      <c r="AN32" s="117"/>
      <c r="AO32" s="118"/>
      <c r="AP32" s="119"/>
    </row>
    <row r="33" spans="1:42" ht="12" customHeight="1" x14ac:dyDescent="0.2">
      <c r="A33" s="121"/>
      <c r="B33" s="122" t="s">
        <v>179</v>
      </c>
      <c r="C33" s="355">
        <v>24</v>
      </c>
      <c r="D33" s="327" t="s">
        <v>23</v>
      </c>
      <c r="E33" s="123">
        <v>58.551692962646499</v>
      </c>
      <c r="F33" s="124">
        <v>59.096229553222699</v>
      </c>
      <c r="G33" s="125">
        <f t="shared" si="5"/>
        <v>-0.54</v>
      </c>
      <c r="H33" s="126">
        <v>75.26806640625</v>
      </c>
      <c r="I33" s="127">
        <v>49.055294036865199</v>
      </c>
      <c r="J33" s="128">
        <f t="shared" si="0"/>
        <v>26.212772369384801</v>
      </c>
      <c r="K33" s="129">
        <v>7.6119341850280797</v>
      </c>
      <c r="L33" s="130">
        <v>3.9304778575897199</v>
      </c>
      <c r="M33" s="303">
        <v>1.5128422975540201</v>
      </c>
      <c r="N33" s="123"/>
      <c r="O33" s="124"/>
      <c r="P33" s="125"/>
      <c r="Q33" s="131">
        <v>6.3750006258487701E-2</v>
      </c>
      <c r="R33" s="124">
        <v>5.0000002374872598E-4</v>
      </c>
      <c r="S33" s="124">
        <f t="shared" si="1"/>
        <v>0.06</v>
      </c>
      <c r="T33" s="132"/>
      <c r="U33" s="129"/>
      <c r="V33" s="130"/>
      <c r="W33" s="305"/>
      <c r="X33" s="306"/>
      <c r="Y33" s="307"/>
      <c r="Z33" s="303">
        <v>1.5128422975540201</v>
      </c>
      <c r="AA33" s="297"/>
      <c r="AB33" s="116"/>
      <c r="AC33" s="350">
        <f t="shared" si="2"/>
        <v>2.4623428980509456</v>
      </c>
      <c r="AD33" s="117"/>
      <c r="AE33" s="351">
        <f t="shared" si="3"/>
        <v>1.508</v>
      </c>
      <c r="AF33" s="352">
        <f t="shared" si="4"/>
        <v>4.842297554020103E-3</v>
      </c>
      <c r="AG33" s="353">
        <f t="shared" si="6"/>
        <v>-0.91376387983207996</v>
      </c>
      <c r="AH33" s="117"/>
      <c r="AI33" s="117"/>
      <c r="AJ33" s="117"/>
      <c r="AK33" s="117"/>
      <c r="AL33" s="117"/>
      <c r="AM33" s="117"/>
      <c r="AN33" s="117"/>
      <c r="AO33" s="118"/>
      <c r="AP33" s="133"/>
    </row>
    <row r="34" spans="1:42" ht="12" customHeight="1" x14ac:dyDescent="0.2">
      <c r="A34" s="121"/>
      <c r="B34" s="122" t="s">
        <v>178</v>
      </c>
      <c r="C34" s="355">
        <v>24</v>
      </c>
      <c r="D34" s="327" t="s">
        <v>78</v>
      </c>
      <c r="E34" s="123">
        <v>22.617000000000001</v>
      </c>
      <c r="F34" s="124">
        <v>22.852</v>
      </c>
      <c r="G34" s="125">
        <f t="shared" si="5"/>
        <v>-0.23</v>
      </c>
      <c r="H34" s="126">
        <v>75.594999999999999</v>
      </c>
      <c r="I34" s="127">
        <v>48.475000000000001</v>
      </c>
      <c r="J34" s="128">
        <f t="shared" si="0"/>
        <v>27.119999999999997</v>
      </c>
      <c r="K34" s="129">
        <v>6.5230355262756303</v>
      </c>
      <c r="L34" s="130">
        <v>3.65853667259216</v>
      </c>
      <c r="M34" s="303">
        <v>0.60399999999999998</v>
      </c>
      <c r="N34" s="123"/>
      <c r="O34" s="124"/>
      <c r="P34" s="125"/>
      <c r="Q34" s="131">
        <v>1.05000007897615E-2</v>
      </c>
      <c r="R34" s="124">
        <v>0</v>
      </c>
      <c r="S34" s="124">
        <f t="shared" si="1"/>
        <v>0.01</v>
      </c>
      <c r="T34" s="132"/>
      <c r="U34" s="129"/>
      <c r="V34" s="130"/>
      <c r="W34" s="305"/>
      <c r="X34" s="306"/>
      <c r="Y34" s="307"/>
      <c r="Z34" s="303">
        <v>0.60399999999999998</v>
      </c>
      <c r="AA34" s="297"/>
      <c r="AB34" s="116"/>
      <c r="AC34" s="350">
        <f t="shared" si="2"/>
        <v>0.95216666666666672</v>
      </c>
      <c r="AD34" s="117"/>
      <c r="AE34" s="351">
        <f t="shared" si="3"/>
        <v>0.60199999999999998</v>
      </c>
      <c r="AF34" s="352">
        <f t="shared" si="4"/>
        <v>2.0000000000000018E-3</v>
      </c>
      <c r="AG34" s="353">
        <f t="shared" si="6"/>
        <v>-1.0064764572028706</v>
      </c>
      <c r="AH34" s="117"/>
      <c r="AI34" s="117"/>
      <c r="AJ34" s="117"/>
      <c r="AK34" s="117"/>
      <c r="AL34" s="117"/>
      <c r="AM34" s="117"/>
      <c r="AN34" s="117"/>
      <c r="AO34" s="118"/>
      <c r="AP34" s="119"/>
    </row>
    <row r="35" spans="1:42" ht="12" customHeight="1" x14ac:dyDescent="0.2">
      <c r="A35" s="121"/>
      <c r="B35" s="122" t="s">
        <v>177</v>
      </c>
      <c r="C35" s="355">
        <v>24</v>
      </c>
      <c r="D35" s="327" t="s">
        <v>23</v>
      </c>
      <c r="E35" s="123">
        <v>88.044013977050795</v>
      </c>
      <c r="F35" s="124">
        <v>88.885734558105497</v>
      </c>
      <c r="G35" s="125">
        <f t="shared" si="5"/>
        <v>-0.84</v>
      </c>
      <c r="H35" s="126">
        <v>72.491958618164105</v>
      </c>
      <c r="I35" s="127">
        <v>51.241287231445298</v>
      </c>
      <c r="J35" s="128">
        <f t="shared" si="0"/>
        <v>21.250671386718807</v>
      </c>
      <c r="K35" s="129">
        <v>7.7024106979370099</v>
      </c>
      <c r="L35" s="130">
        <v>3.6628079414367698</v>
      </c>
      <c r="M35" s="303">
        <v>1.8354237079620399</v>
      </c>
      <c r="N35" s="123"/>
      <c r="O35" s="124"/>
      <c r="P35" s="125"/>
      <c r="Q35" s="131">
        <v>2.5000001187436299E-4</v>
      </c>
      <c r="R35" s="124">
        <v>1.25000008847564E-3</v>
      </c>
      <c r="S35" s="124">
        <f t="shared" si="1"/>
        <v>0</v>
      </c>
      <c r="T35" s="132"/>
      <c r="U35" s="129"/>
      <c r="V35" s="130"/>
      <c r="W35" s="305"/>
      <c r="X35" s="306"/>
      <c r="Y35" s="307"/>
      <c r="Z35" s="303">
        <v>1.8354237079620399</v>
      </c>
      <c r="AA35" s="297"/>
      <c r="AB35" s="116"/>
      <c r="AC35" s="350">
        <f t="shared" si="2"/>
        <v>3.7035722732543959</v>
      </c>
      <c r="AD35" s="117"/>
      <c r="AE35" s="351">
        <f t="shared" si="3"/>
        <v>1.8280000000000001</v>
      </c>
      <c r="AF35" s="352">
        <f t="shared" si="4"/>
        <v>7.4237079620398383E-3</v>
      </c>
      <c r="AG35" s="353">
        <f t="shared" si="6"/>
        <v>-0.94503353566919512</v>
      </c>
      <c r="AH35" s="117"/>
      <c r="AI35" s="117"/>
      <c r="AJ35" s="117"/>
      <c r="AK35" s="117"/>
      <c r="AL35" s="117"/>
      <c r="AM35" s="117"/>
      <c r="AN35" s="117"/>
      <c r="AO35" s="118"/>
      <c r="AP35" s="119"/>
    </row>
    <row r="36" spans="1:42" ht="12" customHeight="1" x14ac:dyDescent="0.2">
      <c r="B36" s="122" t="s">
        <v>176</v>
      </c>
      <c r="C36" s="355">
        <v>24</v>
      </c>
      <c r="D36" s="327" t="s">
        <v>23</v>
      </c>
      <c r="E36" s="123">
        <v>79.441581726074205</v>
      </c>
      <c r="F36" s="124">
        <v>80.242919921875</v>
      </c>
      <c r="G36" s="125">
        <f t="shared" si="5"/>
        <v>-0.8</v>
      </c>
      <c r="H36" s="126">
        <v>75.352256774902301</v>
      </c>
      <c r="I36" s="127">
        <v>52.061233520507798</v>
      </c>
      <c r="J36" s="128">
        <f t="shared" si="0"/>
        <v>23.291023254394503</v>
      </c>
      <c r="K36" s="129">
        <v>7.2312498092651403</v>
      </c>
      <c r="L36" s="130">
        <v>3.8056347370147701</v>
      </c>
      <c r="M36" s="303">
        <v>1.8147275447845499</v>
      </c>
      <c r="N36" s="123"/>
      <c r="O36" s="124"/>
      <c r="P36" s="125"/>
      <c r="Q36" s="131">
        <v>1.75000005401671E-3</v>
      </c>
      <c r="R36" s="124">
        <v>0</v>
      </c>
      <c r="S36" s="124">
        <f t="shared" si="1"/>
        <v>0</v>
      </c>
      <c r="T36" s="132"/>
      <c r="U36" s="129"/>
      <c r="V36" s="130"/>
      <c r="W36" s="305"/>
      <c r="X36" s="306"/>
      <c r="Y36" s="307"/>
      <c r="Z36" s="303">
        <v>1.8147275447845499</v>
      </c>
      <c r="AA36" s="297"/>
      <c r="AB36" s="116"/>
      <c r="AC36" s="350">
        <f t="shared" si="2"/>
        <v>3.3434549967447915</v>
      </c>
      <c r="AD36" s="117"/>
      <c r="AE36" s="351">
        <f t="shared" si="3"/>
        <v>1.8089999999999999</v>
      </c>
      <c r="AF36" s="352">
        <f t="shared" si="4"/>
        <v>5.7275447845499539E-3</v>
      </c>
      <c r="AG36" s="353">
        <f t="shared" si="6"/>
        <v>-0.99697269339012706</v>
      </c>
      <c r="AH36" s="117"/>
      <c r="AI36" s="117"/>
      <c r="AJ36" s="117"/>
      <c r="AK36" s="117"/>
      <c r="AL36" s="117"/>
      <c r="AM36" s="117"/>
      <c r="AN36" s="117"/>
      <c r="AO36" s="118"/>
      <c r="AP36" s="119"/>
    </row>
    <row r="37" spans="1:42" ht="12" customHeight="1" x14ac:dyDescent="0.2">
      <c r="B37" s="122" t="s">
        <v>175</v>
      </c>
      <c r="C37" s="355">
        <v>24</v>
      </c>
      <c r="D37" s="327" t="s">
        <v>23</v>
      </c>
      <c r="E37" s="123">
        <v>76.065513610839801</v>
      </c>
      <c r="F37" s="124">
        <v>76.869621276855497</v>
      </c>
      <c r="G37" s="125">
        <f t="shared" si="5"/>
        <v>-0.8</v>
      </c>
      <c r="H37" s="126">
        <v>76.996063232421903</v>
      </c>
      <c r="I37" s="127">
        <v>52.515609741210902</v>
      </c>
      <c r="J37" s="128">
        <f t="shared" si="0"/>
        <v>24.480453491211001</v>
      </c>
      <c r="K37" s="129">
        <v>7.2915759086608896</v>
      </c>
      <c r="L37" s="130">
        <v>3.8542668819427499</v>
      </c>
      <c r="M37" s="303">
        <v>1.82598948478699</v>
      </c>
      <c r="N37" s="123"/>
      <c r="O37" s="124"/>
      <c r="P37" s="125"/>
      <c r="Q37" s="131">
        <v>2.5000001187436299E-4</v>
      </c>
      <c r="R37" s="124">
        <v>0</v>
      </c>
      <c r="S37" s="124">
        <f t="shared" si="1"/>
        <v>0</v>
      </c>
      <c r="T37" s="132"/>
      <c r="U37" s="129"/>
      <c r="V37" s="130"/>
      <c r="W37" s="305"/>
      <c r="X37" s="306"/>
      <c r="Y37" s="307"/>
      <c r="Z37" s="303">
        <v>1.82598948478699</v>
      </c>
      <c r="AA37" s="297"/>
      <c r="AB37" s="116"/>
      <c r="AC37" s="350">
        <f t="shared" si="2"/>
        <v>3.2029008865356459</v>
      </c>
      <c r="AD37" s="117"/>
      <c r="AE37" s="351">
        <f t="shared" si="3"/>
        <v>1.82</v>
      </c>
      <c r="AF37" s="352">
        <f t="shared" si="4"/>
        <v>5.9894847869899071E-3</v>
      </c>
      <c r="AG37" s="353">
        <f t="shared" si="6"/>
        <v>-1.0407232229214458</v>
      </c>
      <c r="AH37" s="117"/>
      <c r="AI37" s="117"/>
      <c r="AJ37" s="117"/>
      <c r="AK37" s="117"/>
      <c r="AL37" s="117"/>
      <c r="AM37" s="117"/>
      <c r="AN37" s="117"/>
      <c r="AO37" s="118"/>
      <c r="AP37" s="119"/>
    </row>
    <row r="38" spans="1:42" ht="12" customHeight="1" x14ac:dyDescent="0.2">
      <c r="B38" s="122" t="s">
        <v>174</v>
      </c>
      <c r="C38" s="355">
        <v>24</v>
      </c>
      <c r="D38" s="327" t="s">
        <v>23</v>
      </c>
      <c r="E38" s="123">
        <v>61.179481506347699</v>
      </c>
      <c r="F38" s="124">
        <v>61.8626708984375</v>
      </c>
      <c r="G38" s="125">
        <f t="shared" si="5"/>
        <v>-0.68</v>
      </c>
      <c r="H38" s="126">
        <v>77.848526000976605</v>
      </c>
      <c r="I38" s="127">
        <v>50.7031059265137</v>
      </c>
      <c r="J38" s="128">
        <f t="shared" si="0"/>
        <v>27.145420074462905</v>
      </c>
      <c r="K38" s="129">
        <v>7.4487185478210396</v>
      </c>
      <c r="L38" s="130">
        <v>3.7861382961273198</v>
      </c>
      <c r="M38" s="303">
        <v>1.63130986690521</v>
      </c>
      <c r="N38" s="123"/>
      <c r="O38" s="124"/>
      <c r="P38" s="125"/>
      <c r="Q38" s="131">
        <v>2.5000001187436299E-4</v>
      </c>
      <c r="R38" s="124">
        <v>0</v>
      </c>
      <c r="S38" s="124">
        <f t="shared" si="1"/>
        <v>0</v>
      </c>
      <c r="T38" s="132"/>
      <c r="U38" s="129"/>
      <c r="V38" s="130"/>
      <c r="W38" s="305"/>
      <c r="X38" s="306"/>
      <c r="Y38" s="307"/>
      <c r="Z38" s="303">
        <v>1.63130986690521</v>
      </c>
      <c r="AA38" s="297"/>
      <c r="AB38" s="116"/>
      <c r="AC38" s="350">
        <f t="shared" ref="AC38:AC45" si="7">F38/24</f>
        <v>2.577611287434896</v>
      </c>
      <c r="AD38" s="117"/>
      <c r="AE38" s="351">
        <f t="shared" ref="AE38:AE45" si="8">ROUND((E38*H38-F38*I38)/1000,3)</f>
        <v>1.6259999999999999</v>
      </c>
      <c r="AF38" s="352">
        <f t="shared" ref="AF38:AF46" si="9">Z38-AE38</f>
        <v>5.30986690521007E-3</v>
      </c>
      <c r="AG38" s="353">
        <f t="shared" ref="AG38:AG45" si="10">G38/F38*100</f>
        <v>-1.0992089253895683</v>
      </c>
      <c r="AH38" s="117"/>
      <c r="AI38" s="117"/>
      <c r="AJ38" s="117"/>
      <c r="AK38" s="117"/>
      <c r="AL38" s="117"/>
      <c r="AM38" s="117"/>
      <c r="AN38" s="117"/>
      <c r="AO38" s="118"/>
      <c r="AP38" s="119"/>
    </row>
    <row r="39" spans="1:42" ht="12" customHeight="1" x14ac:dyDescent="0.2">
      <c r="B39" s="122" t="s">
        <v>173</v>
      </c>
      <c r="C39" s="355">
        <v>24</v>
      </c>
      <c r="D39" s="327" t="s">
        <v>23</v>
      </c>
      <c r="E39" s="123">
        <v>47.117809295654297</v>
      </c>
      <c r="F39" s="124">
        <v>47.6480712890625</v>
      </c>
      <c r="G39" s="125">
        <f t="shared" si="5"/>
        <v>-0.53</v>
      </c>
      <c r="H39" s="126">
        <v>75.562576293945298</v>
      </c>
      <c r="I39" s="127">
        <v>46.744304656982401</v>
      </c>
      <c r="J39" s="128">
        <f t="shared" si="0"/>
        <v>28.818271636962898</v>
      </c>
      <c r="K39" s="129">
        <v>7.5007996559143102</v>
      </c>
      <c r="L39" s="130">
        <v>3.6943531036377002</v>
      </c>
      <c r="M39" s="303">
        <v>1.3369777202606199</v>
      </c>
      <c r="N39" s="123"/>
      <c r="O39" s="124"/>
      <c r="P39" s="125"/>
      <c r="Q39" s="131">
        <v>1.00000004749745E-3</v>
      </c>
      <c r="R39" s="124">
        <v>0</v>
      </c>
      <c r="S39" s="124">
        <f t="shared" si="1"/>
        <v>0</v>
      </c>
      <c r="T39" s="132"/>
      <c r="U39" s="129"/>
      <c r="V39" s="130"/>
      <c r="W39" s="305"/>
      <c r="X39" s="306"/>
      <c r="Y39" s="307"/>
      <c r="Z39" s="303">
        <v>1.3369777202606199</v>
      </c>
      <c r="AA39" s="297"/>
      <c r="AB39" s="116"/>
      <c r="AC39" s="350">
        <f t="shared" si="7"/>
        <v>1.9853363037109375</v>
      </c>
      <c r="AD39" s="117"/>
      <c r="AE39" s="351">
        <f t="shared" si="8"/>
        <v>1.333</v>
      </c>
      <c r="AF39" s="352">
        <f t="shared" si="9"/>
        <v>3.9777202606199324E-3</v>
      </c>
      <c r="AG39" s="353">
        <f t="shared" si="10"/>
        <v>-1.1123220429735636</v>
      </c>
      <c r="AH39" s="117"/>
      <c r="AI39" s="117"/>
      <c r="AJ39" s="117"/>
      <c r="AK39" s="117"/>
      <c r="AL39" s="117"/>
      <c r="AM39" s="117"/>
      <c r="AN39" s="117"/>
      <c r="AO39" s="118"/>
      <c r="AP39" s="119"/>
    </row>
    <row r="40" spans="1:42" ht="12" customHeight="1" x14ac:dyDescent="0.2">
      <c r="B40" s="122" t="s">
        <v>172</v>
      </c>
      <c r="C40" s="355">
        <v>24</v>
      </c>
      <c r="D40" s="327" t="s">
        <v>23</v>
      </c>
      <c r="E40" s="123">
        <v>50.913543701171903</v>
      </c>
      <c r="F40" s="124">
        <v>51.447635650634801</v>
      </c>
      <c r="G40" s="125">
        <f t="shared" si="5"/>
        <v>-0.53</v>
      </c>
      <c r="H40" s="126">
        <v>71.239830017089801</v>
      </c>
      <c r="I40" s="127">
        <v>46.085933685302699</v>
      </c>
      <c r="J40" s="128">
        <f t="shared" si="0"/>
        <v>25.153896331787102</v>
      </c>
      <c r="K40" s="129">
        <v>7.3926281929016104</v>
      </c>
      <c r="L40" s="130">
        <v>3.7523829936981201</v>
      </c>
      <c r="M40" s="303">
        <v>1.2598450183868399</v>
      </c>
      <c r="N40" s="123"/>
      <c r="O40" s="124"/>
      <c r="P40" s="125"/>
      <c r="Q40" s="131">
        <v>2.4000000208616298E-2</v>
      </c>
      <c r="R40" s="124">
        <v>2.2750001400709201E-2</v>
      </c>
      <c r="S40" s="124">
        <f t="shared" si="1"/>
        <v>0</v>
      </c>
      <c r="T40" s="132"/>
      <c r="U40" s="129"/>
      <c r="V40" s="130"/>
      <c r="W40" s="305"/>
      <c r="X40" s="306"/>
      <c r="Y40" s="307"/>
      <c r="Z40" s="303">
        <v>1.2598450183868399</v>
      </c>
      <c r="AA40" s="297"/>
      <c r="AB40" s="116"/>
      <c r="AC40" s="350">
        <f t="shared" si="7"/>
        <v>2.1436514854431166</v>
      </c>
      <c r="AD40" s="117"/>
      <c r="AE40" s="351">
        <f t="shared" si="8"/>
        <v>1.256</v>
      </c>
      <c r="AF40" s="352">
        <f t="shared" si="9"/>
        <v>3.8450183868399268E-3</v>
      </c>
      <c r="AG40" s="353">
        <f t="shared" si="10"/>
        <v>-1.0301736771716166</v>
      </c>
      <c r="AH40" s="117"/>
      <c r="AI40" s="117"/>
      <c r="AJ40" s="117"/>
      <c r="AK40" s="117"/>
      <c r="AL40" s="117"/>
      <c r="AM40" s="117"/>
      <c r="AN40" s="117"/>
      <c r="AO40" s="118"/>
      <c r="AP40" s="119"/>
    </row>
    <row r="41" spans="1:42" ht="12" customHeight="1" x14ac:dyDescent="0.2">
      <c r="B41" s="122" t="s">
        <v>171</v>
      </c>
      <c r="C41" s="355">
        <v>24</v>
      </c>
      <c r="D41" s="327" t="s">
        <v>23</v>
      </c>
      <c r="E41" s="123">
        <v>58.5427436828613</v>
      </c>
      <c r="F41" s="124">
        <v>59.1331977844238</v>
      </c>
      <c r="G41" s="125">
        <f t="shared" si="5"/>
        <v>-0.59</v>
      </c>
      <c r="H41" s="126">
        <v>69.282424926757798</v>
      </c>
      <c r="I41" s="127">
        <v>46.9221382141113</v>
      </c>
      <c r="J41" s="128">
        <f t="shared" si="0"/>
        <v>22.360286712646499</v>
      </c>
      <c r="K41" s="129">
        <v>7.2714962959289604</v>
      </c>
      <c r="L41" s="130">
        <v>3.8044340610504199</v>
      </c>
      <c r="M41" s="303">
        <v>1.28541219234467</v>
      </c>
      <c r="N41" s="123"/>
      <c r="O41" s="124"/>
      <c r="P41" s="125"/>
      <c r="Q41" s="131">
        <v>2.5000001187436299E-4</v>
      </c>
      <c r="R41" s="124">
        <v>0</v>
      </c>
      <c r="S41" s="124">
        <f t="shared" si="1"/>
        <v>0</v>
      </c>
      <c r="T41" s="132"/>
      <c r="U41" s="129"/>
      <c r="V41" s="130"/>
      <c r="W41" s="305"/>
      <c r="X41" s="306"/>
      <c r="Y41" s="307"/>
      <c r="Z41" s="303">
        <v>1.28541219234467</v>
      </c>
      <c r="AA41" s="297"/>
      <c r="AB41" s="116"/>
      <c r="AC41" s="350">
        <f t="shared" si="7"/>
        <v>2.4638832410176583</v>
      </c>
      <c r="AD41" s="117"/>
      <c r="AE41" s="351">
        <f t="shared" si="8"/>
        <v>1.2809999999999999</v>
      </c>
      <c r="AF41" s="352">
        <f t="shared" si="9"/>
        <v>4.4121923446700517E-3</v>
      </c>
      <c r="AG41" s="353">
        <f t="shared" si="10"/>
        <v>-0.99774749566378285</v>
      </c>
      <c r="AH41" s="117"/>
      <c r="AI41" s="117"/>
      <c r="AJ41" s="117"/>
      <c r="AK41" s="117"/>
      <c r="AL41" s="117"/>
      <c r="AM41" s="117"/>
      <c r="AN41" s="117"/>
      <c r="AO41" s="118"/>
      <c r="AP41" s="133"/>
    </row>
    <row r="42" spans="1:42" ht="12" customHeight="1" x14ac:dyDescent="0.2">
      <c r="B42" s="122" t="s">
        <v>170</v>
      </c>
      <c r="C42" s="355">
        <v>24</v>
      </c>
      <c r="D42" s="327" t="s">
        <v>23</v>
      </c>
      <c r="E42" s="123">
        <v>71.628929138183594</v>
      </c>
      <c r="F42" s="124">
        <v>72.323684692382798</v>
      </c>
      <c r="G42" s="125">
        <f t="shared" si="5"/>
        <v>-0.69</v>
      </c>
      <c r="H42" s="126">
        <v>68.688270568847699</v>
      </c>
      <c r="I42" s="127">
        <v>48.421432495117202</v>
      </c>
      <c r="J42" s="128">
        <f t="shared" si="0"/>
        <v>20.266838073730497</v>
      </c>
      <c r="K42" s="129">
        <v>7.08799076080322</v>
      </c>
      <c r="L42" s="130">
        <v>3.8335549831390399</v>
      </c>
      <c r="M42" s="303">
        <v>1.42277884483337</v>
      </c>
      <c r="N42" s="123"/>
      <c r="O42" s="124"/>
      <c r="P42" s="125"/>
      <c r="Q42" s="131">
        <v>0</v>
      </c>
      <c r="R42" s="124">
        <v>0</v>
      </c>
      <c r="S42" s="124">
        <f t="shared" si="1"/>
        <v>0</v>
      </c>
      <c r="T42" s="132"/>
      <c r="U42" s="129"/>
      <c r="V42" s="130"/>
      <c r="W42" s="305"/>
      <c r="X42" s="306"/>
      <c r="Y42" s="307"/>
      <c r="Z42" s="303">
        <v>1.42277884483337</v>
      </c>
      <c r="AA42" s="297"/>
      <c r="AB42" s="116"/>
      <c r="AC42" s="350">
        <f t="shared" si="7"/>
        <v>3.0134868621826167</v>
      </c>
      <c r="AD42" s="117"/>
      <c r="AE42" s="351">
        <f t="shared" si="8"/>
        <v>1.4179999999999999</v>
      </c>
      <c r="AF42" s="352">
        <f t="shared" si="9"/>
        <v>4.7788448333700995E-3</v>
      </c>
      <c r="AG42" s="353">
        <f t="shared" si="10"/>
        <v>-0.95404431194954231</v>
      </c>
      <c r="AH42" s="117"/>
      <c r="AI42" s="117"/>
      <c r="AJ42" s="117"/>
      <c r="AK42" s="117"/>
      <c r="AL42" s="117"/>
      <c r="AM42" s="117"/>
      <c r="AN42" s="117"/>
      <c r="AO42" s="118"/>
      <c r="AP42" s="119"/>
    </row>
    <row r="43" spans="1:42" ht="12" customHeight="1" x14ac:dyDescent="0.2">
      <c r="B43" s="122" t="s">
        <v>169</v>
      </c>
      <c r="C43" s="355">
        <v>24</v>
      </c>
      <c r="D43" s="327" t="s">
        <v>23</v>
      </c>
      <c r="E43" s="123">
        <v>69.744834899902301</v>
      </c>
      <c r="F43" s="124">
        <v>70.440963745117202</v>
      </c>
      <c r="G43" s="125">
        <f t="shared" si="5"/>
        <v>-0.7</v>
      </c>
      <c r="H43" s="126">
        <v>70.439666748046903</v>
      </c>
      <c r="I43" s="127">
        <v>48.906871795654297</v>
      </c>
      <c r="J43" s="128">
        <f t="shared" si="0"/>
        <v>21.532794952392607</v>
      </c>
      <c r="K43" s="129">
        <v>7.2490220069885298</v>
      </c>
      <c r="L43" s="130">
        <v>3.8450620174407999</v>
      </c>
      <c r="M43" s="303">
        <v>1.4726865291595499</v>
      </c>
      <c r="N43" s="123"/>
      <c r="O43" s="124"/>
      <c r="P43" s="125"/>
      <c r="Q43" s="131">
        <v>0</v>
      </c>
      <c r="R43" s="124">
        <v>0</v>
      </c>
      <c r="S43" s="124">
        <f t="shared" si="1"/>
        <v>0</v>
      </c>
      <c r="T43" s="132"/>
      <c r="U43" s="129"/>
      <c r="V43" s="130"/>
      <c r="W43" s="305"/>
      <c r="X43" s="306"/>
      <c r="Y43" s="307"/>
      <c r="Z43" s="303">
        <v>1.4726865291595499</v>
      </c>
      <c r="AA43" s="297"/>
      <c r="AB43" s="116"/>
      <c r="AC43" s="350">
        <f t="shared" si="7"/>
        <v>2.9350401560465502</v>
      </c>
      <c r="AD43" s="117"/>
      <c r="AE43" s="351">
        <f t="shared" si="8"/>
        <v>1.468</v>
      </c>
      <c r="AF43" s="352">
        <f t="shared" si="9"/>
        <v>4.6865291595499237E-3</v>
      </c>
      <c r="AG43" s="353">
        <f t="shared" si="10"/>
        <v>-0.99373995298087081</v>
      </c>
      <c r="AH43" s="117"/>
      <c r="AI43" s="117"/>
      <c r="AJ43" s="117"/>
      <c r="AK43" s="117"/>
      <c r="AL43" s="117"/>
      <c r="AM43" s="117"/>
      <c r="AN43" s="117"/>
      <c r="AO43" s="118"/>
      <c r="AP43" s="119"/>
    </row>
    <row r="44" spans="1:42" ht="12" customHeight="1" x14ac:dyDescent="0.2">
      <c r="B44" s="122" t="s">
        <v>168</v>
      </c>
      <c r="C44" s="355">
        <v>24</v>
      </c>
      <c r="D44" s="327"/>
      <c r="E44" s="123">
        <v>70.162643432617202</v>
      </c>
      <c r="F44" s="124">
        <v>70.853858947753906</v>
      </c>
      <c r="G44" s="125">
        <f t="shared" si="5"/>
        <v>-0.69</v>
      </c>
      <c r="H44" s="126">
        <v>69.977729797363295</v>
      </c>
      <c r="I44" s="127">
        <v>48.999252319335902</v>
      </c>
      <c r="J44" s="128">
        <f t="shared" si="0"/>
        <v>20.978477478027393</v>
      </c>
      <c r="K44" s="129">
        <v>7.33064889907837</v>
      </c>
      <c r="L44" s="130">
        <v>3.8816437721252401</v>
      </c>
      <c r="M44" s="303">
        <v>1.44302713871002</v>
      </c>
      <c r="N44" s="123"/>
      <c r="O44" s="124"/>
      <c r="P44" s="125"/>
      <c r="Q44" s="131">
        <v>7.5000000651925802E-4</v>
      </c>
      <c r="R44" s="124">
        <v>0</v>
      </c>
      <c r="S44" s="124">
        <f t="shared" si="1"/>
        <v>0</v>
      </c>
      <c r="T44" s="132"/>
      <c r="U44" s="129"/>
      <c r="V44" s="130"/>
      <c r="W44" s="305"/>
      <c r="X44" s="306"/>
      <c r="Y44" s="307"/>
      <c r="Z44" s="303">
        <v>1.44302713871002</v>
      </c>
      <c r="AA44" s="297"/>
      <c r="AB44" s="116"/>
      <c r="AC44" s="350">
        <f t="shared" si="7"/>
        <v>2.9522441228230796</v>
      </c>
      <c r="AD44" s="117"/>
      <c r="AE44" s="351">
        <f t="shared" si="8"/>
        <v>1.4379999999999999</v>
      </c>
      <c r="AF44" s="352">
        <f t="shared" si="9"/>
        <v>5.0271387100200293E-3</v>
      </c>
      <c r="AG44" s="353">
        <f t="shared" si="10"/>
        <v>-0.97383545546727512</v>
      </c>
      <c r="AH44" s="117"/>
      <c r="AI44" s="117"/>
      <c r="AJ44" s="117"/>
      <c r="AK44" s="117"/>
      <c r="AL44" s="117"/>
      <c r="AM44" s="117"/>
      <c r="AN44" s="117"/>
      <c r="AO44" s="118"/>
      <c r="AP44" s="119"/>
    </row>
    <row r="45" spans="1:42" ht="12" customHeight="1" x14ac:dyDescent="0.2">
      <c r="B45" s="122" t="s">
        <v>167</v>
      </c>
      <c r="C45" s="355">
        <v>24</v>
      </c>
      <c r="D45" s="327" t="s">
        <v>23</v>
      </c>
      <c r="E45" s="123">
        <v>70.399856567382798</v>
      </c>
      <c r="F45" s="124">
        <v>71.080657958984403</v>
      </c>
      <c r="G45" s="125">
        <f t="shared" si="5"/>
        <v>-0.68</v>
      </c>
      <c r="H45" s="126">
        <v>69.715339660644503</v>
      </c>
      <c r="I45" s="127">
        <v>49.017372131347699</v>
      </c>
      <c r="J45" s="128">
        <f t="shared" si="0"/>
        <v>20.697967529296804</v>
      </c>
      <c r="K45" s="129">
        <v>7.28694725036621</v>
      </c>
      <c r="L45" s="130">
        <v>3.87193632125854</v>
      </c>
      <c r="M45" s="303">
        <v>1.42870080471039</v>
      </c>
      <c r="N45" s="123"/>
      <c r="O45" s="124"/>
      <c r="P45" s="125"/>
      <c r="Q45" s="131">
        <v>0</v>
      </c>
      <c r="R45" s="124">
        <v>0</v>
      </c>
      <c r="S45" s="124">
        <f t="shared" si="1"/>
        <v>0</v>
      </c>
      <c r="T45" s="132"/>
      <c r="U45" s="129"/>
      <c r="V45" s="130"/>
      <c r="W45" s="305"/>
      <c r="X45" s="306"/>
      <c r="Y45" s="307"/>
      <c r="Z45" s="303">
        <v>1.42870080471039</v>
      </c>
      <c r="AA45" s="297"/>
      <c r="AB45" s="116"/>
      <c r="AC45" s="350">
        <f t="shared" si="7"/>
        <v>2.96169408162435</v>
      </c>
      <c r="AD45" s="117"/>
      <c r="AE45" s="351">
        <f t="shared" si="8"/>
        <v>1.4239999999999999</v>
      </c>
      <c r="AF45" s="352">
        <f t="shared" si="9"/>
        <v>4.7008047103900275E-3</v>
      </c>
      <c r="AG45" s="353">
        <f t="shared" si="10"/>
        <v>-0.95665968707321147</v>
      </c>
      <c r="AH45" s="117"/>
      <c r="AI45" s="117"/>
      <c r="AJ45" s="117"/>
      <c r="AK45" s="117"/>
      <c r="AL45" s="117"/>
      <c r="AM45" s="117"/>
      <c r="AN45" s="117"/>
      <c r="AO45" s="118"/>
      <c r="AP45" s="119"/>
    </row>
    <row r="46" spans="1:42" ht="12" customHeight="1" x14ac:dyDescent="0.2">
      <c r="B46" s="122" t="s">
        <v>166</v>
      </c>
      <c r="C46" s="355">
        <v>24</v>
      </c>
      <c r="D46" s="327" t="s">
        <v>23</v>
      </c>
      <c r="E46" s="123">
        <v>74.1375732421875</v>
      </c>
      <c r="F46" s="124">
        <v>74.823966979980497</v>
      </c>
      <c r="G46" s="125">
        <f t="shared" si="5"/>
        <v>-0.69</v>
      </c>
      <c r="H46" s="126">
        <v>67.937149047851605</v>
      </c>
      <c r="I46" s="127">
        <v>48.7275199890137</v>
      </c>
      <c r="J46" s="128">
        <f t="shared" si="0"/>
        <v>19.209629058837905</v>
      </c>
      <c r="K46" s="129">
        <v>7.1274261474609402</v>
      </c>
      <c r="L46" s="130">
        <v>3.8984079360961901</v>
      </c>
      <c r="M46" s="303">
        <v>1.3955271244049099</v>
      </c>
      <c r="N46" s="123"/>
      <c r="O46" s="124"/>
      <c r="P46" s="125"/>
      <c r="Q46" s="131">
        <v>0</v>
      </c>
      <c r="R46" s="124">
        <v>0</v>
      </c>
      <c r="S46" s="124">
        <f t="shared" si="1"/>
        <v>0</v>
      </c>
      <c r="T46" s="132"/>
      <c r="U46" s="129"/>
      <c r="V46" s="130"/>
      <c r="W46" s="305"/>
      <c r="X46" s="306"/>
      <c r="Y46" s="307"/>
      <c r="Z46" s="303">
        <v>1.3955271244049099</v>
      </c>
      <c r="AA46" s="297"/>
      <c r="AB46" s="116"/>
      <c r="AC46" s="350">
        <f>F46/24</f>
        <v>3.1176652908325209</v>
      </c>
      <c r="AD46" s="117"/>
      <c r="AE46" s="351">
        <f>ROUND((E46*H46-F46*I46)/1000,3)</f>
        <v>1.391</v>
      </c>
      <c r="AF46" s="352">
        <f t="shared" si="9"/>
        <v>4.5271244049098769E-3</v>
      </c>
      <c r="AG46" s="353">
        <f>G46/F46*100</f>
        <v>-0.92216441850057562</v>
      </c>
      <c r="AH46" s="117"/>
      <c r="AI46" s="117"/>
      <c r="AJ46" s="117"/>
      <c r="AK46" s="117"/>
      <c r="AL46" s="117"/>
      <c r="AM46" s="117"/>
      <c r="AN46" s="117"/>
      <c r="AO46" s="118"/>
      <c r="AP46" s="119"/>
    </row>
    <row r="47" spans="1:42" ht="12" customHeight="1" x14ac:dyDescent="0.2">
      <c r="B47" s="122" t="s">
        <v>165</v>
      </c>
      <c r="C47" s="355">
        <v>24</v>
      </c>
      <c r="D47" s="327"/>
      <c r="E47" s="123">
        <v>73.959999999999994</v>
      </c>
      <c r="F47" s="124">
        <v>74.66</v>
      </c>
      <c r="G47" s="125">
        <f t="shared" si="5"/>
        <v>-0.7</v>
      </c>
      <c r="H47" s="126">
        <v>68.8</v>
      </c>
      <c r="I47" s="127">
        <v>49.2</v>
      </c>
      <c r="J47" s="128">
        <f t="shared" si="0"/>
        <v>19.599999999999994</v>
      </c>
      <c r="K47" s="129">
        <v>7.2</v>
      </c>
      <c r="L47" s="130">
        <v>3.9</v>
      </c>
      <c r="M47" s="303">
        <v>1.423</v>
      </c>
      <c r="N47" s="123"/>
      <c r="O47" s="124"/>
      <c r="P47" s="125"/>
      <c r="Q47" s="131">
        <v>0</v>
      </c>
      <c r="R47" s="124">
        <v>0</v>
      </c>
      <c r="S47" s="124">
        <v>0</v>
      </c>
      <c r="T47" s="132"/>
      <c r="U47" s="129"/>
      <c r="V47" s="130"/>
      <c r="W47" s="305"/>
      <c r="X47" s="306"/>
      <c r="Y47" s="307"/>
      <c r="Z47" s="303">
        <v>1.423</v>
      </c>
      <c r="AA47" s="297"/>
      <c r="AB47" s="116"/>
      <c r="AC47" s="350">
        <f t="shared" ref="AC47:AC54" si="11">F47/24</f>
        <v>3.1108333333333333</v>
      </c>
      <c r="AD47" s="117"/>
      <c r="AE47" s="351">
        <f t="shared" ref="AE47:AE54" si="12">ROUND((E47*H47-F47*I47)/1000,3)</f>
        <v>1.415</v>
      </c>
      <c r="AF47" s="352">
        <f t="shared" ref="AF47:AF54" si="13">Z47-AE47</f>
        <v>8.0000000000000071E-3</v>
      </c>
      <c r="AG47" s="353">
        <f t="shared" ref="AG47:AG54" si="14">G47/F47*100</f>
        <v>-0.93758371283150288</v>
      </c>
      <c r="AH47" s="117"/>
      <c r="AI47" s="117"/>
      <c r="AJ47" s="117"/>
      <c r="AK47" s="117"/>
      <c r="AL47" s="117"/>
      <c r="AM47" s="117"/>
      <c r="AN47" s="117"/>
      <c r="AO47" s="118"/>
      <c r="AP47" s="119"/>
    </row>
    <row r="48" spans="1:42" ht="12" customHeight="1" x14ac:dyDescent="0.2">
      <c r="B48" s="122" t="s">
        <v>164</v>
      </c>
      <c r="C48" s="355">
        <v>24</v>
      </c>
      <c r="D48" s="327"/>
      <c r="E48" s="123">
        <v>72.94</v>
      </c>
      <c r="F48" s="124">
        <v>73.64</v>
      </c>
      <c r="G48" s="125">
        <f t="shared" si="5"/>
        <v>-0.7</v>
      </c>
      <c r="H48" s="126">
        <v>68.7</v>
      </c>
      <c r="I48" s="127">
        <v>49</v>
      </c>
      <c r="J48" s="128">
        <f t="shared" si="0"/>
        <v>19.700000000000003</v>
      </c>
      <c r="K48" s="129">
        <v>7.2</v>
      </c>
      <c r="L48" s="130">
        <v>3.9</v>
      </c>
      <c r="M48" s="303">
        <v>1.411</v>
      </c>
      <c r="N48" s="123"/>
      <c r="O48" s="124"/>
      <c r="P48" s="125"/>
      <c r="Q48" s="131">
        <v>0</v>
      </c>
      <c r="R48" s="124">
        <v>0</v>
      </c>
      <c r="S48" s="124">
        <v>0</v>
      </c>
      <c r="T48" s="132"/>
      <c r="U48" s="129"/>
      <c r="V48" s="130"/>
      <c r="W48" s="305"/>
      <c r="X48" s="306"/>
      <c r="Y48" s="307"/>
      <c r="Z48" s="303">
        <v>1.411</v>
      </c>
      <c r="AA48" s="297"/>
      <c r="AB48" s="116"/>
      <c r="AC48" s="350">
        <f t="shared" si="11"/>
        <v>3.0683333333333334</v>
      </c>
      <c r="AD48" s="117"/>
      <c r="AE48" s="351">
        <f t="shared" si="12"/>
        <v>1.403</v>
      </c>
      <c r="AF48" s="352">
        <f t="shared" si="13"/>
        <v>8.0000000000000071E-3</v>
      </c>
      <c r="AG48" s="353">
        <f t="shared" si="14"/>
        <v>-0.95057034220532322</v>
      </c>
      <c r="AH48" s="117"/>
      <c r="AI48" s="117"/>
      <c r="AJ48" s="117"/>
      <c r="AK48" s="117"/>
      <c r="AL48" s="117"/>
      <c r="AM48" s="117"/>
      <c r="AN48" s="117"/>
      <c r="AO48" s="118"/>
      <c r="AP48" s="119"/>
    </row>
    <row r="49" spans="2:42" ht="12" customHeight="1" x14ac:dyDescent="0.2">
      <c r="B49" s="122" t="s">
        <v>163</v>
      </c>
      <c r="C49" s="355">
        <v>24</v>
      </c>
      <c r="D49" s="327"/>
      <c r="E49" s="123">
        <v>73.89</v>
      </c>
      <c r="F49" s="124">
        <v>74.599999999999994</v>
      </c>
      <c r="G49" s="125">
        <f t="shared" si="5"/>
        <v>-0.71</v>
      </c>
      <c r="H49" s="126">
        <v>68.400000000000006</v>
      </c>
      <c r="I49" s="127">
        <v>48.8</v>
      </c>
      <c r="J49" s="128">
        <f t="shared" si="0"/>
        <v>19.600000000000009</v>
      </c>
      <c r="K49" s="129">
        <v>7.1</v>
      </c>
      <c r="L49" s="130">
        <v>3.9</v>
      </c>
      <c r="M49" s="303">
        <v>1.4159999999999999</v>
      </c>
      <c r="N49" s="123"/>
      <c r="O49" s="124"/>
      <c r="P49" s="125"/>
      <c r="Q49" s="131">
        <v>0</v>
      </c>
      <c r="R49" s="124">
        <v>0</v>
      </c>
      <c r="S49" s="124">
        <v>0</v>
      </c>
      <c r="T49" s="132"/>
      <c r="U49" s="129"/>
      <c r="V49" s="130"/>
      <c r="W49" s="305"/>
      <c r="X49" s="306"/>
      <c r="Y49" s="307"/>
      <c r="Z49" s="303">
        <v>1.4159999999999999</v>
      </c>
      <c r="AA49" s="297"/>
      <c r="AB49" s="116"/>
      <c r="AC49" s="350">
        <f t="shared" si="11"/>
        <v>3.1083333333333329</v>
      </c>
      <c r="AD49" s="117"/>
      <c r="AE49" s="351">
        <f t="shared" si="12"/>
        <v>1.4139999999999999</v>
      </c>
      <c r="AF49" s="352">
        <f t="shared" si="13"/>
        <v>2.0000000000000018E-3</v>
      </c>
      <c r="AG49" s="353">
        <f t="shared" si="14"/>
        <v>-0.95174262734584458</v>
      </c>
      <c r="AH49" s="117"/>
      <c r="AI49" s="117"/>
      <c r="AJ49" s="117"/>
      <c r="AK49" s="117"/>
      <c r="AL49" s="117"/>
      <c r="AM49" s="117"/>
      <c r="AN49" s="117"/>
      <c r="AO49" s="118"/>
      <c r="AP49" s="119"/>
    </row>
    <row r="50" spans="2:42" ht="12" customHeight="1" x14ac:dyDescent="0.2">
      <c r="B50" s="122" t="s">
        <v>162</v>
      </c>
      <c r="C50" s="355">
        <v>24</v>
      </c>
      <c r="D50" s="327"/>
      <c r="E50" s="123">
        <v>72.42</v>
      </c>
      <c r="F50" s="124">
        <v>73.13</v>
      </c>
      <c r="G50" s="125">
        <f t="shared" si="5"/>
        <v>-0.71</v>
      </c>
      <c r="H50" s="126">
        <v>68.5</v>
      </c>
      <c r="I50" s="127">
        <v>48.9</v>
      </c>
      <c r="J50" s="128">
        <f t="shared" si="0"/>
        <v>19.600000000000001</v>
      </c>
      <c r="K50" s="129">
        <v>7.2</v>
      </c>
      <c r="L50" s="130">
        <v>3.9</v>
      </c>
      <c r="M50" s="303">
        <v>1.3919999999999999</v>
      </c>
      <c r="N50" s="123"/>
      <c r="O50" s="124"/>
      <c r="P50" s="125"/>
      <c r="Q50" s="131">
        <v>0</v>
      </c>
      <c r="R50" s="124">
        <v>0</v>
      </c>
      <c r="S50" s="124">
        <v>0</v>
      </c>
      <c r="T50" s="132"/>
      <c r="U50" s="129"/>
      <c r="V50" s="130"/>
      <c r="W50" s="305"/>
      <c r="X50" s="306"/>
      <c r="Y50" s="307"/>
      <c r="Z50" s="303">
        <v>1.3919999999999999</v>
      </c>
      <c r="AA50" s="297"/>
      <c r="AB50" s="116"/>
      <c r="AC50" s="350">
        <f t="shared" si="11"/>
        <v>3.0470833333333331</v>
      </c>
      <c r="AD50" s="117"/>
      <c r="AE50" s="351">
        <f t="shared" si="12"/>
        <v>1.385</v>
      </c>
      <c r="AF50" s="352">
        <f t="shared" si="13"/>
        <v>6.9999999999998952E-3</v>
      </c>
      <c r="AG50" s="353">
        <f t="shared" si="14"/>
        <v>-0.97087378640776711</v>
      </c>
      <c r="AH50" s="117"/>
      <c r="AI50" s="117"/>
      <c r="AJ50" s="117"/>
      <c r="AK50" s="117"/>
      <c r="AL50" s="117"/>
      <c r="AM50" s="117"/>
      <c r="AN50" s="117"/>
      <c r="AO50" s="118"/>
      <c r="AP50" s="119"/>
    </row>
    <row r="51" spans="2:42" ht="12" customHeight="1" x14ac:dyDescent="0.2">
      <c r="B51" s="122" t="s">
        <v>161</v>
      </c>
      <c r="C51" s="355">
        <v>24</v>
      </c>
      <c r="D51" s="327"/>
      <c r="E51" s="123">
        <v>75.72</v>
      </c>
      <c r="F51" s="124">
        <v>76.45</v>
      </c>
      <c r="G51" s="125">
        <f t="shared" si="5"/>
        <v>-0.73</v>
      </c>
      <c r="H51" s="126">
        <v>68.400000000000006</v>
      </c>
      <c r="I51" s="127">
        <v>49.1</v>
      </c>
      <c r="J51" s="128">
        <f t="shared" si="0"/>
        <v>19.300000000000004</v>
      </c>
      <c r="K51" s="129">
        <v>7.2</v>
      </c>
      <c r="L51" s="130">
        <v>4</v>
      </c>
      <c r="M51" s="303">
        <v>1.43</v>
      </c>
      <c r="N51" s="123"/>
      <c r="O51" s="124"/>
      <c r="P51" s="125"/>
      <c r="Q51" s="131">
        <v>0</v>
      </c>
      <c r="R51" s="124">
        <v>0</v>
      </c>
      <c r="S51" s="124">
        <v>0</v>
      </c>
      <c r="T51" s="132"/>
      <c r="U51" s="129"/>
      <c r="V51" s="130"/>
      <c r="W51" s="305"/>
      <c r="X51" s="306"/>
      <c r="Y51" s="307"/>
      <c r="Z51" s="303">
        <v>1.43</v>
      </c>
      <c r="AA51" s="297"/>
      <c r="AB51" s="116"/>
      <c r="AC51" s="350">
        <f t="shared" si="11"/>
        <v>3.1854166666666668</v>
      </c>
      <c r="AD51" s="117"/>
      <c r="AE51" s="351">
        <f t="shared" si="12"/>
        <v>1.4259999999999999</v>
      </c>
      <c r="AF51" s="352">
        <f t="shared" si="13"/>
        <v>4.0000000000000036E-3</v>
      </c>
      <c r="AG51" s="353">
        <f t="shared" si="14"/>
        <v>-0.95487246566383255</v>
      </c>
      <c r="AH51" s="117"/>
      <c r="AI51" s="117"/>
      <c r="AJ51" s="117"/>
      <c r="AK51" s="117"/>
      <c r="AL51" s="117"/>
      <c r="AM51" s="117"/>
      <c r="AN51" s="117"/>
      <c r="AO51" s="118"/>
      <c r="AP51" s="119"/>
    </row>
    <row r="52" spans="2:42" ht="12" customHeight="1" x14ac:dyDescent="0.2">
      <c r="B52" s="122" t="s">
        <v>160</v>
      </c>
      <c r="C52" s="355">
        <v>24</v>
      </c>
      <c r="D52" s="327"/>
      <c r="E52" s="123">
        <v>71.739999999999995</v>
      </c>
      <c r="F52" s="124">
        <v>72.44</v>
      </c>
      <c r="G52" s="125">
        <f t="shared" si="5"/>
        <v>-0.7</v>
      </c>
      <c r="H52" s="126">
        <v>69.8</v>
      </c>
      <c r="I52" s="127">
        <v>49.4</v>
      </c>
      <c r="J52" s="128">
        <f t="shared" si="0"/>
        <v>20.399999999999999</v>
      </c>
      <c r="K52" s="129">
        <v>7.3</v>
      </c>
      <c r="L52" s="130">
        <v>3.9</v>
      </c>
      <c r="M52" s="303">
        <v>1.4339999999999999</v>
      </c>
      <c r="N52" s="123"/>
      <c r="O52" s="124"/>
      <c r="P52" s="125"/>
      <c r="Q52" s="131">
        <v>0</v>
      </c>
      <c r="R52" s="124">
        <v>0</v>
      </c>
      <c r="S52" s="124">
        <v>0</v>
      </c>
      <c r="T52" s="132"/>
      <c r="U52" s="129"/>
      <c r="V52" s="130"/>
      <c r="W52" s="305"/>
      <c r="X52" s="306"/>
      <c r="Y52" s="307"/>
      <c r="Z52" s="303">
        <v>1.4339999999999999</v>
      </c>
      <c r="AA52" s="297"/>
      <c r="AB52" s="116"/>
      <c r="AC52" s="350">
        <f t="shared" si="11"/>
        <v>3.0183333333333331</v>
      </c>
      <c r="AD52" s="117"/>
      <c r="AE52" s="351">
        <f t="shared" si="12"/>
        <v>1.429</v>
      </c>
      <c r="AF52" s="352">
        <f t="shared" si="13"/>
        <v>4.9999999999998934E-3</v>
      </c>
      <c r="AG52" s="353">
        <f t="shared" si="14"/>
        <v>-0.96631695196024303</v>
      </c>
      <c r="AH52" s="117"/>
      <c r="AI52" s="117"/>
      <c r="AJ52" s="117"/>
      <c r="AK52" s="117"/>
      <c r="AL52" s="117"/>
      <c r="AM52" s="117"/>
      <c r="AN52" s="117"/>
      <c r="AO52" s="118"/>
      <c r="AP52" s="119"/>
    </row>
    <row r="53" spans="2:42" ht="12" customHeight="1" x14ac:dyDescent="0.2">
      <c r="B53" s="122" t="s">
        <v>159</v>
      </c>
      <c r="C53" s="355">
        <v>24</v>
      </c>
      <c r="D53" s="327"/>
      <c r="E53" s="123">
        <v>70.72</v>
      </c>
      <c r="F53" s="124">
        <v>71.41</v>
      </c>
      <c r="G53" s="125">
        <f t="shared" si="5"/>
        <v>-0.69</v>
      </c>
      <c r="H53" s="126">
        <v>70.2</v>
      </c>
      <c r="I53" s="127">
        <v>49.4</v>
      </c>
      <c r="J53" s="128">
        <f t="shared" si="0"/>
        <v>20.800000000000004</v>
      </c>
      <c r="K53" s="129">
        <v>7.2</v>
      </c>
      <c r="L53" s="130">
        <v>3.9</v>
      </c>
      <c r="M53" s="303">
        <v>1.4370000000000001</v>
      </c>
      <c r="N53" s="123"/>
      <c r="O53" s="124"/>
      <c r="P53" s="125"/>
      <c r="Q53" s="131">
        <v>0</v>
      </c>
      <c r="R53" s="124">
        <v>0</v>
      </c>
      <c r="S53" s="124">
        <v>0</v>
      </c>
      <c r="T53" s="132"/>
      <c r="U53" s="129"/>
      <c r="V53" s="130"/>
      <c r="W53" s="305"/>
      <c r="X53" s="306"/>
      <c r="Y53" s="307"/>
      <c r="Z53" s="303">
        <v>1.4370000000000001</v>
      </c>
      <c r="AA53" s="297"/>
      <c r="AB53" s="116"/>
      <c r="AC53" s="350">
        <f t="shared" si="11"/>
        <v>2.9754166666666664</v>
      </c>
      <c r="AD53" s="117"/>
      <c r="AE53" s="351">
        <f t="shared" si="12"/>
        <v>1.4370000000000001</v>
      </c>
      <c r="AF53" s="352">
        <f t="shared" si="13"/>
        <v>0</v>
      </c>
      <c r="AG53" s="353">
        <f t="shared" si="14"/>
        <v>-0.96625122531858276</v>
      </c>
      <c r="AH53" s="117"/>
      <c r="AI53" s="117"/>
      <c r="AJ53" s="117"/>
      <c r="AK53" s="117"/>
      <c r="AL53" s="117"/>
      <c r="AM53" s="117"/>
      <c r="AN53" s="117"/>
      <c r="AO53" s="118"/>
      <c r="AP53" s="119"/>
    </row>
    <row r="54" spans="2:42" ht="12" customHeight="1" x14ac:dyDescent="0.2">
      <c r="B54" s="122" t="s">
        <v>158</v>
      </c>
      <c r="C54" s="355">
        <v>24</v>
      </c>
      <c r="D54" s="327"/>
      <c r="E54" s="123">
        <v>71.31</v>
      </c>
      <c r="F54" s="124">
        <v>72.010000000000005</v>
      </c>
      <c r="G54" s="125">
        <f>ROUND(E54-F54,2)</f>
        <v>-0.7</v>
      </c>
      <c r="H54" s="126">
        <v>70.099999999999994</v>
      </c>
      <c r="I54" s="127">
        <v>49.3</v>
      </c>
      <c r="J54" s="128">
        <f>IF(AND(ISNUMBER(H54),ISNUMBER(I54)),H54-I54,"-")</f>
        <v>20.799999999999997</v>
      </c>
      <c r="K54" s="129">
        <v>7.1</v>
      </c>
      <c r="L54" s="130">
        <v>4</v>
      </c>
      <c r="M54" s="303">
        <v>1.458</v>
      </c>
      <c r="N54" s="123"/>
      <c r="O54" s="124"/>
      <c r="P54" s="125"/>
      <c r="Q54" s="131">
        <v>0</v>
      </c>
      <c r="R54" s="124">
        <v>0</v>
      </c>
      <c r="S54" s="124">
        <v>0</v>
      </c>
      <c r="T54" s="132"/>
      <c r="U54" s="129"/>
      <c r="V54" s="130"/>
      <c r="W54" s="305"/>
      <c r="X54" s="306"/>
      <c r="Y54" s="307"/>
      <c r="Z54" s="303">
        <v>1.458</v>
      </c>
      <c r="AA54" s="297"/>
      <c r="AB54" s="116"/>
      <c r="AC54" s="350">
        <f t="shared" si="11"/>
        <v>3.0004166666666667</v>
      </c>
      <c r="AD54" s="117"/>
      <c r="AE54" s="351">
        <f t="shared" si="12"/>
        <v>1.4490000000000001</v>
      </c>
      <c r="AF54" s="352">
        <f t="shared" si="13"/>
        <v>8.999999999999897E-3</v>
      </c>
      <c r="AG54" s="353">
        <f t="shared" si="14"/>
        <v>-0.97208721010970689</v>
      </c>
      <c r="AH54" s="117"/>
      <c r="AI54" s="117"/>
      <c r="AJ54" s="117"/>
      <c r="AK54" s="117"/>
      <c r="AL54" s="117"/>
      <c r="AM54" s="117"/>
      <c r="AN54" s="117"/>
      <c r="AO54" s="118"/>
      <c r="AP54" s="119"/>
    </row>
    <row r="55" spans="2:42" ht="12" customHeight="1" x14ac:dyDescent="0.2">
      <c r="B55" s="122" t="s">
        <v>157</v>
      </c>
      <c r="C55" s="355">
        <v>24</v>
      </c>
      <c r="D55" s="327"/>
      <c r="E55" s="123">
        <v>66.78</v>
      </c>
      <c r="F55" s="124">
        <v>67.459999999999994</v>
      </c>
      <c r="G55" s="125">
        <f>ROUND(E55-F55,2)</f>
        <v>-0.68</v>
      </c>
      <c r="H55" s="126">
        <v>74</v>
      </c>
      <c r="I55" s="127">
        <v>50.3</v>
      </c>
      <c r="J55" s="128">
        <f>IF(AND(ISNUMBER(H55),ISNUMBER(I55)),H55-I55,"-")</f>
        <v>23.700000000000003</v>
      </c>
      <c r="K55" s="129">
        <v>7.2</v>
      </c>
      <c r="L55" s="130">
        <v>3.9</v>
      </c>
      <c r="M55" s="303">
        <v>1.552</v>
      </c>
      <c r="N55" s="123"/>
      <c r="O55" s="124"/>
      <c r="P55" s="125"/>
      <c r="Q55" s="131">
        <v>0</v>
      </c>
      <c r="R55" s="124">
        <v>0</v>
      </c>
      <c r="S55" s="124">
        <v>0</v>
      </c>
      <c r="T55" s="132"/>
      <c r="U55" s="129"/>
      <c r="V55" s="130"/>
      <c r="W55" s="305"/>
      <c r="X55" s="306"/>
      <c r="Y55" s="307"/>
      <c r="Z55" s="303">
        <v>1.552</v>
      </c>
      <c r="AA55" s="297"/>
      <c r="AB55" s="116"/>
      <c r="AC55" s="350">
        <f>F55/24</f>
        <v>2.8108333333333331</v>
      </c>
      <c r="AD55" s="117"/>
      <c r="AE55" s="351">
        <f>ROUND((E55*H55-F55*I55)/1000,3)</f>
        <v>1.548</v>
      </c>
      <c r="AF55" s="352">
        <f>Z55-AE55</f>
        <v>4.0000000000000036E-3</v>
      </c>
      <c r="AG55" s="353">
        <f>G55/F55*100</f>
        <v>-1.0080047435517345</v>
      </c>
      <c r="AH55" s="117"/>
      <c r="AI55" s="117"/>
      <c r="AJ55" s="117"/>
      <c r="AK55" s="117"/>
      <c r="AL55" s="117"/>
      <c r="AM55" s="117"/>
      <c r="AN55" s="117"/>
      <c r="AO55" s="118"/>
      <c r="AP55" s="119"/>
    </row>
    <row r="56" spans="2:42" ht="13.5" thickBot="1" x14ac:dyDescent="0.25">
      <c r="B56" s="122" t="s">
        <v>156</v>
      </c>
      <c r="C56" s="355">
        <v>24</v>
      </c>
      <c r="D56" s="327"/>
      <c r="E56" s="123">
        <v>66.11</v>
      </c>
      <c r="F56" s="124">
        <v>66.790000000000006</v>
      </c>
      <c r="G56" s="125">
        <f>ROUND(E56-F56,2)</f>
        <v>-0.68</v>
      </c>
      <c r="H56" s="126">
        <v>74.900000000000006</v>
      </c>
      <c r="I56" s="127">
        <v>50.5</v>
      </c>
      <c r="J56" s="128">
        <f>IF(AND(ISNUMBER(H56),ISNUMBER(I56)),H56-I56,"-")</f>
        <v>24.400000000000006</v>
      </c>
      <c r="K56" s="129">
        <v>7.2</v>
      </c>
      <c r="L56" s="130">
        <v>3.9</v>
      </c>
      <c r="M56" s="303">
        <v>1.585</v>
      </c>
      <c r="N56" s="123"/>
      <c r="O56" s="124"/>
      <c r="P56" s="125"/>
      <c r="Q56" s="131">
        <v>0</v>
      </c>
      <c r="R56" s="124">
        <v>0</v>
      </c>
      <c r="S56" s="124">
        <v>0</v>
      </c>
      <c r="T56" s="132"/>
      <c r="U56" s="129"/>
      <c r="V56" s="130"/>
      <c r="W56" s="305"/>
      <c r="X56" s="306"/>
      <c r="Y56" s="307"/>
      <c r="Z56" s="303">
        <v>1.585</v>
      </c>
      <c r="AA56" s="297"/>
      <c r="AB56" s="116"/>
      <c r="AC56" s="350">
        <f>F56/24</f>
        <v>2.7829166666666669</v>
      </c>
      <c r="AD56" s="117"/>
      <c r="AE56" s="351">
        <f>ROUND((E56*H56-F56*I56)/1000,3)</f>
        <v>1.579</v>
      </c>
      <c r="AF56" s="352">
        <f>Z56-AE56</f>
        <v>6.0000000000000053E-3</v>
      </c>
      <c r="AG56" s="353">
        <f>G56/F56*100</f>
        <v>-1.0181164845036683</v>
      </c>
      <c r="AH56" s="117"/>
      <c r="AI56" s="117"/>
      <c r="AJ56" s="117"/>
      <c r="AK56" s="117"/>
      <c r="AL56" s="117"/>
      <c r="AM56" s="117"/>
      <c r="AN56" s="117"/>
      <c r="AO56" s="118"/>
      <c r="AP56" s="119"/>
    </row>
    <row r="57" spans="2:42" ht="12.75" hidden="1" x14ac:dyDescent="0.2">
      <c r="B57" s="122" t="s">
        <v>23</v>
      </c>
      <c r="C57" s="328" t="s">
        <v>23</v>
      </c>
      <c r="D57" s="327" t="s">
        <v>23</v>
      </c>
      <c r="E57" s="123" t="s">
        <v>23</v>
      </c>
      <c r="F57" s="124" t="s">
        <v>23</v>
      </c>
      <c r="G57" s="125" t="s">
        <v>23</v>
      </c>
      <c r="H57" s="126" t="s">
        <v>23</v>
      </c>
      <c r="I57" s="127" t="s">
        <v>23</v>
      </c>
      <c r="J57" s="128" t="str">
        <f t="shared" si="0"/>
        <v>-</v>
      </c>
      <c r="K57" s="129" t="s">
        <v>23</v>
      </c>
      <c r="L57" s="130" t="s">
        <v>23</v>
      </c>
      <c r="M57" s="303" t="s">
        <v>23</v>
      </c>
      <c r="N57" s="123"/>
      <c r="O57" s="124"/>
      <c r="P57" s="125"/>
      <c r="Q57" s="131" t="s">
        <v>23</v>
      </c>
      <c r="R57" s="124" t="s">
        <v>23</v>
      </c>
      <c r="S57" s="124"/>
      <c r="T57" s="132"/>
      <c r="U57" s="129"/>
      <c r="V57" s="130"/>
      <c r="W57" s="305"/>
      <c r="X57" s="306"/>
      <c r="Y57" s="307"/>
      <c r="Z57" s="303" t="s">
        <v>23</v>
      </c>
      <c r="AA57" s="297"/>
      <c r="AB57" s="116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8"/>
      <c r="AP57" s="119"/>
    </row>
    <row r="58" spans="2:42" ht="12.75" hidden="1" x14ac:dyDescent="0.2">
      <c r="B58" s="122" t="s">
        <v>23</v>
      </c>
      <c r="C58" s="328" t="s">
        <v>23</v>
      </c>
      <c r="D58" s="327" t="s">
        <v>23</v>
      </c>
      <c r="E58" s="123" t="s">
        <v>23</v>
      </c>
      <c r="F58" s="124" t="s">
        <v>23</v>
      </c>
      <c r="G58" s="125" t="s">
        <v>23</v>
      </c>
      <c r="H58" s="126" t="s">
        <v>23</v>
      </c>
      <c r="I58" s="127" t="s">
        <v>23</v>
      </c>
      <c r="J58" s="128" t="str">
        <f t="shared" ref="J58:J89" si="15">IF(AND(ISNUMBER(H58),ISNUMBER(I58)),H58-I58,"-")</f>
        <v>-</v>
      </c>
      <c r="K58" s="129" t="s">
        <v>23</v>
      </c>
      <c r="L58" s="130" t="s">
        <v>23</v>
      </c>
      <c r="M58" s="303" t="s">
        <v>23</v>
      </c>
      <c r="N58" s="123"/>
      <c r="O58" s="124"/>
      <c r="P58" s="125"/>
      <c r="Q58" s="131" t="s">
        <v>23</v>
      </c>
      <c r="R58" s="124" t="s">
        <v>23</v>
      </c>
      <c r="S58" s="124"/>
      <c r="T58" s="132"/>
      <c r="U58" s="129"/>
      <c r="V58" s="130"/>
      <c r="W58" s="305"/>
      <c r="X58" s="306"/>
      <c r="Y58" s="307"/>
      <c r="Z58" s="303" t="s">
        <v>23</v>
      </c>
      <c r="AA58" s="297"/>
      <c r="AB58" s="116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8"/>
      <c r="AP58" s="119"/>
    </row>
    <row r="59" spans="2:42" ht="12.75" hidden="1" x14ac:dyDescent="0.2">
      <c r="B59" s="122" t="s">
        <v>23</v>
      </c>
      <c r="C59" s="328" t="s">
        <v>23</v>
      </c>
      <c r="D59" s="327" t="s">
        <v>23</v>
      </c>
      <c r="E59" s="123" t="s">
        <v>23</v>
      </c>
      <c r="F59" s="124" t="s">
        <v>23</v>
      </c>
      <c r="G59" s="125" t="s">
        <v>23</v>
      </c>
      <c r="H59" s="126" t="s">
        <v>23</v>
      </c>
      <c r="I59" s="127" t="s">
        <v>23</v>
      </c>
      <c r="J59" s="128" t="str">
        <f t="shared" si="15"/>
        <v>-</v>
      </c>
      <c r="K59" s="129" t="s">
        <v>23</v>
      </c>
      <c r="L59" s="130" t="s">
        <v>23</v>
      </c>
      <c r="M59" s="303" t="s">
        <v>23</v>
      </c>
      <c r="N59" s="123"/>
      <c r="O59" s="124"/>
      <c r="P59" s="125"/>
      <c r="Q59" s="131" t="s">
        <v>23</v>
      </c>
      <c r="R59" s="124" t="s">
        <v>23</v>
      </c>
      <c r="S59" s="124"/>
      <c r="T59" s="132"/>
      <c r="U59" s="129"/>
      <c r="V59" s="130"/>
      <c r="W59" s="305"/>
      <c r="X59" s="306"/>
      <c r="Y59" s="307"/>
      <c r="Z59" s="303" t="s">
        <v>23</v>
      </c>
      <c r="AA59" s="297"/>
      <c r="AB59" s="116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8"/>
      <c r="AP59" s="119"/>
    </row>
    <row r="60" spans="2:42" ht="12.75" hidden="1" x14ac:dyDescent="0.2">
      <c r="B60" s="122" t="s">
        <v>23</v>
      </c>
      <c r="C60" s="328" t="s">
        <v>23</v>
      </c>
      <c r="D60" s="327" t="s">
        <v>23</v>
      </c>
      <c r="E60" s="123" t="s">
        <v>23</v>
      </c>
      <c r="F60" s="124" t="s">
        <v>23</v>
      </c>
      <c r="G60" s="125" t="s">
        <v>23</v>
      </c>
      <c r="H60" s="126" t="s">
        <v>23</v>
      </c>
      <c r="I60" s="127" t="s">
        <v>23</v>
      </c>
      <c r="J60" s="128" t="str">
        <f t="shared" si="15"/>
        <v>-</v>
      </c>
      <c r="K60" s="129" t="s">
        <v>23</v>
      </c>
      <c r="L60" s="130" t="s">
        <v>23</v>
      </c>
      <c r="M60" s="303" t="s">
        <v>23</v>
      </c>
      <c r="N60" s="123"/>
      <c r="O60" s="124"/>
      <c r="P60" s="125"/>
      <c r="Q60" s="131" t="s">
        <v>23</v>
      </c>
      <c r="R60" s="124" t="s">
        <v>23</v>
      </c>
      <c r="S60" s="124"/>
      <c r="T60" s="132"/>
      <c r="U60" s="129"/>
      <c r="V60" s="130"/>
      <c r="W60" s="305"/>
      <c r="X60" s="306"/>
      <c r="Y60" s="307"/>
      <c r="Z60" s="303" t="s">
        <v>23</v>
      </c>
      <c r="AA60" s="297"/>
      <c r="AB60" s="116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8"/>
      <c r="AP60" s="119"/>
    </row>
    <row r="61" spans="2:42" ht="12.75" hidden="1" x14ac:dyDescent="0.2">
      <c r="B61" s="122" t="s">
        <v>23</v>
      </c>
      <c r="C61" s="328" t="s">
        <v>23</v>
      </c>
      <c r="D61" s="327" t="s">
        <v>23</v>
      </c>
      <c r="E61" s="123" t="s">
        <v>23</v>
      </c>
      <c r="F61" s="124" t="s">
        <v>23</v>
      </c>
      <c r="G61" s="125" t="s">
        <v>23</v>
      </c>
      <c r="H61" s="126" t="s">
        <v>23</v>
      </c>
      <c r="I61" s="127" t="s">
        <v>23</v>
      </c>
      <c r="J61" s="128" t="str">
        <f t="shared" si="15"/>
        <v>-</v>
      </c>
      <c r="K61" s="129" t="s">
        <v>23</v>
      </c>
      <c r="L61" s="130" t="s">
        <v>23</v>
      </c>
      <c r="M61" s="303" t="s">
        <v>23</v>
      </c>
      <c r="N61" s="123"/>
      <c r="O61" s="124"/>
      <c r="P61" s="125"/>
      <c r="Q61" s="131" t="s">
        <v>23</v>
      </c>
      <c r="R61" s="124" t="s">
        <v>23</v>
      </c>
      <c r="S61" s="124"/>
      <c r="T61" s="132"/>
      <c r="U61" s="129"/>
      <c r="V61" s="130"/>
      <c r="W61" s="305"/>
      <c r="X61" s="306"/>
      <c r="Y61" s="307"/>
      <c r="Z61" s="303" t="s">
        <v>23</v>
      </c>
      <c r="AA61" s="297"/>
      <c r="AB61" s="116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8"/>
      <c r="AP61" s="119"/>
    </row>
    <row r="62" spans="2:42" ht="12.75" hidden="1" x14ac:dyDescent="0.2">
      <c r="B62" s="122" t="s">
        <v>23</v>
      </c>
      <c r="C62" s="328" t="s">
        <v>23</v>
      </c>
      <c r="D62" s="327" t="s">
        <v>23</v>
      </c>
      <c r="E62" s="123" t="s">
        <v>23</v>
      </c>
      <c r="F62" s="124" t="s">
        <v>23</v>
      </c>
      <c r="G62" s="125" t="s">
        <v>23</v>
      </c>
      <c r="H62" s="126" t="s">
        <v>23</v>
      </c>
      <c r="I62" s="127" t="s">
        <v>23</v>
      </c>
      <c r="J62" s="128" t="str">
        <f t="shared" si="15"/>
        <v>-</v>
      </c>
      <c r="K62" s="129" t="s">
        <v>23</v>
      </c>
      <c r="L62" s="130" t="s">
        <v>23</v>
      </c>
      <c r="M62" s="303" t="s">
        <v>23</v>
      </c>
      <c r="N62" s="123"/>
      <c r="O62" s="124"/>
      <c r="P62" s="125"/>
      <c r="Q62" s="131" t="s">
        <v>23</v>
      </c>
      <c r="R62" s="124" t="s">
        <v>23</v>
      </c>
      <c r="S62" s="124"/>
      <c r="T62" s="132"/>
      <c r="U62" s="129"/>
      <c r="V62" s="130"/>
      <c r="W62" s="305"/>
      <c r="X62" s="306"/>
      <c r="Y62" s="307"/>
      <c r="Z62" s="303" t="s">
        <v>23</v>
      </c>
      <c r="AA62" s="297"/>
      <c r="AB62" s="116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8"/>
      <c r="AP62" s="119"/>
    </row>
    <row r="63" spans="2:42" ht="12.75" hidden="1" x14ac:dyDescent="0.2">
      <c r="B63" s="122" t="s">
        <v>23</v>
      </c>
      <c r="C63" s="328" t="s">
        <v>23</v>
      </c>
      <c r="D63" s="327" t="s">
        <v>23</v>
      </c>
      <c r="E63" s="123" t="s">
        <v>23</v>
      </c>
      <c r="F63" s="124" t="s">
        <v>23</v>
      </c>
      <c r="G63" s="125" t="s">
        <v>23</v>
      </c>
      <c r="H63" s="126" t="s">
        <v>23</v>
      </c>
      <c r="I63" s="127" t="s">
        <v>23</v>
      </c>
      <c r="J63" s="128" t="str">
        <f t="shared" si="15"/>
        <v>-</v>
      </c>
      <c r="K63" s="129" t="s">
        <v>23</v>
      </c>
      <c r="L63" s="130" t="s">
        <v>23</v>
      </c>
      <c r="M63" s="303" t="s">
        <v>23</v>
      </c>
      <c r="N63" s="123"/>
      <c r="O63" s="124"/>
      <c r="P63" s="125"/>
      <c r="Q63" s="131" t="s">
        <v>23</v>
      </c>
      <c r="R63" s="124" t="s">
        <v>23</v>
      </c>
      <c r="S63" s="124"/>
      <c r="T63" s="132"/>
      <c r="U63" s="129"/>
      <c r="V63" s="130"/>
      <c r="W63" s="305"/>
      <c r="X63" s="306"/>
      <c r="Y63" s="307"/>
      <c r="Z63" s="303" t="s">
        <v>23</v>
      </c>
      <c r="AA63" s="297"/>
      <c r="AB63" s="116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8"/>
      <c r="AP63" s="119"/>
    </row>
    <row r="64" spans="2:42" ht="12.75" hidden="1" x14ac:dyDescent="0.2">
      <c r="B64" s="122" t="s">
        <v>23</v>
      </c>
      <c r="C64" s="328" t="s">
        <v>23</v>
      </c>
      <c r="D64" s="327" t="s">
        <v>23</v>
      </c>
      <c r="E64" s="123" t="s">
        <v>23</v>
      </c>
      <c r="F64" s="124" t="s">
        <v>23</v>
      </c>
      <c r="G64" s="125" t="s">
        <v>23</v>
      </c>
      <c r="H64" s="126" t="s">
        <v>23</v>
      </c>
      <c r="I64" s="127" t="s">
        <v>23</v>
      </c>
      <c r="J64" s="128" t="str">
        <f t="shared" si="15"/>
        <v>-</v>
      </c>
      <c r="K64" s="129" t="s">
        <v>23</v>
      </c>
      <c r="L64" s="130" t="s">
        <v>23</v>
      </c>
      <c r="M64" s="303" t="s">
        <v>23</v>
      </c>
      <c r="N64" s="123"/>
      <c r="O64" s="124"/>
      <c r="P64" s="125"/>
      <c r="Q64" s="131" t="s">
        <v>23</v>
      </c>
      <c r="R64" s="124" t="s">
        <v>23</v>
      </c>
      <c r="S64" s="124"/>
      <c r="T64" s="132"/>
      <c r="U64" s="129"/>
      <c r="V64" s="130"/>
      <c r="W64" s="305"/>
      <c r="X64" s="306"/>
      <c r="Y64" s="307"/>
      <c r="Z64" s="303" t="s">
        <v>23</v>
      </c>
      <c r="AA64" s="297"/>
      <c r="AB64" s="116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8"/>
      <c r="AP64" s="119"/>
    </row>
    <row r="65" spans="2:42" ht="12.75" hidden="1" x14ac:dyDescent="0.2">
      <c r="B65" s="122" t="s">
        <v>23</v>
      </c>
      <c r="C65" s="328" t="s">
        <v>23</v>
      </c>
      <c r="D65" s="327" t="s">
        <v>23</v>
      </c>
      <c r="E65" s="123" t="s">
        <v>23</v>
      </c>
      <c r="F65" s="124" t="s">
        <v>23</v>
      </c>
      <c r="G65" s="125" t="s">
        <v>23</v>
      </c>
      <c r="H65" s="126" t="s">
        <v>23</v>
      </c>
      <c r="I65" s="127" t="s">
        <v>23</v>
      </c>
      <c r="J65" s="128" t="str">
        <f t="shared" si="15"/>
        <v>-</v>
      </c>
      <c r="K65" s="129" t="s">
        <v>23</v>
      </c>
      <c r="L65" s="130" t="s">
        <v>23</v>
      </c>
      <c r="M65" s="303" t="s">
        <v>23</v>
      </c>
      <c r="N65" s="123"/>
      <c r="O65" s="124"/>
      <c r="P65" s="125"/>
      <c r="Q65" s="131" t="s">
        <v>23</v>
      </c>
      <c r="R65" s="124" t="s">
        <v>23</v>
      </c>
      <c r="S65" s="124"/>
      <c r="T65" s="132"/>
      <c r="U65" s="129"/>
      <c r="V65" s="130"/>
      <c r="W65" s="305"/>
      <c r="X65" s="306"/>
      <c r="Y65" s="307"/>
      <c r="Z65" s="303" t="s">
        <v>23</v>
      </c>
      <c r="AA65" s="297"/>
      <c r="AB65" s="116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8"/>
      <c r="AP65" s="119"/>
    </row>
    <row r="66" spans="2:42" ht="12.75" hidden="1" x14ac:dyDescent="0.2">
      <c r="B66" s="122" t="s">
        <v>23</v>
      </c>
      <c r="C66" s="328" t="s">
        <v>23</v>
      </c>
      <c r="D66" s="327" t="s">
        <v>23</v>
      </c>
      <c r="E66" s="123" t="s">
        <v>23</v>
      </c>
      <c r="F66" s="124" t="s">
        <v>23</v>
      </c>
      <c r="G66" s="125" t="s">
        <v>23</v>
      </c>
      <c r="H66" s="126" t="s">
        <v>23</v>
      </c>
      <c r="I66" s="127" t="s">
        <v>23</v>
      </c>
      <c r="J66" s="128" t="str">
        <f t="shared" si="15"/>
        <v>-</v>
      </c>
      <c r="K66" s="129" t="s">
        <v>23</v>
      </c>
      <c r="L66" s="130" t="s">
        <v>23</v>
      </c>
      <c r="M66" s="303" t="s">
        <v>23</v>
      </c>
      <c r="N66" s="123"/>
      <c r="O66" s="124"/>
      <c r="P66" s="125"/>
      <c r="Q66" s="131" t="s">
        <v>23</v>
      </c>
      <c r="R66" s="124" t="s">
        <v>23</v>
      </c>
      <c r="S66" s="124"/>
      <c r="T66" s="132"/>
      <c r="U66" s="129"/>
      <c r="V66" s="130"/>
      <c r="W66" s="305"/>
      <c r="X66" s="306"/>
      <c r="Y66" s="307"/>
      <c r="Z66" s="303" t="s">
        <v>23</v>
      </c>
      <c r="AA66" s="297"/>
      <c r="AB66" s="116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8"/>
      <c r="AP66" s="119"/>
    </row>
    <row r="67" spans="2:42" ht="12.75" hidden="1" x14ac:dyDescent="0.2">
      <c r="B67" s="122" t="s">
        <v>23</v>
      </c>
      <c r="C67" s="328" t="s">
        <v>23</v>
      </c>
      <c r="D67" s="327" t="s">
        <v>23</v>
      </c>
      <c r="E67" s="123" t="s">
        <v>23</v>
      </c>
      <c r="F67" s="124" t="s">
        <v>23</v>
      </c>
      <c r="G67" s="125" t="s">
        <v>23</v>
      </c>
      <c r="H67" s="126" t="s">
        <v>23</v>
      </c>
      <c r="I67" s="127" t="s">
        <v>23</v>
      </c>
      <c r="J67" s="128" t="str">
        <f t="shared" si="15"/>
        <v>-</v>
      </c>
      <c r="K67" s="129" t="s">
        <v>23</v>
      </c>
      <c r="L67" s="130" t="s">
        <v>23</v>
      </c>
      <c r="M67" s="303" t="s">
        <v>23</v>
      </c>
      <c r="N67" s="123"/>
      <c r="O67" s="124"/>
      <c r="P67" s="125"/>
      <c r="Q67" s="131" t="s">
        <v>23</v>
      </c>
      <c r="R67" s="124" t="s">
        <v>23</v>
      </c>
      <c r="S67" s="124"/>
      <c r="T67" s="132"/>
      <c r="U67" s="129"/>
      <c r="V67" s="130"/>
      <c r="W67" s="305"/>
      <c r="X67" s="306"/>
      <c r="Y67" s="307"/>
      <c r="Z67" s="303" t="s">
        <v>23</v>
      </c>
      <c r="AA67" s="297"/>
      <c r="AB67" s="116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8"/>
      <c r="AP67" s="119"/>
    </row>
    <row r="68" spans="2:42" ht="12.75" hidden="1" x14ac:dyDescent="0.2">
      <c r="B68" s="122" t="s">
        <v>23</v>
      </c>
      <c r="C68" s="328" t="s">
        <v>23</v>
      </c>
      <c r="D68" s="327" t="s">
        <v>23</v>
      </c>
      <c r="E68" s="123" t="s">
        <v>23</v>
      </c>
      <c r="F68" s="124" t="s">
        <v>23</v>
      </c>
      <c r="G68" s="125" t="s">
        <v>23</v>
      </c>
      <c r="H68" s="126" t="s">
        <v>23</v>
      </c>
      <c r="I68" s="127" t="s">
        <v>23</v>
      </c>
      <c r="J68" s="128" t="str">
        <f t="shared" si="15"/>
        <v>-</v>
      </c>
      <c r="K68" s="129" t="s">
        <v>23</v>
      </c>
      <c r="L68" s="130" t="s">
        <v>23</v>
      </c>
      <c r="M68" s="303" t="s">
        <v>23</v>
      </c>
      <c r="N68" s="123"/>
      <c r="O68" s="124"/>
      <c r="P68" s="125"/>
      <c r="Q68" s="131" t="s">
        <v>23</v>
      </c>
      <c r="R68" s="124" t="s">
        <v>23</v>
      </c>
      <c r="S68" s="124"/>
      <c r="T68" s="132"/>
      <c r="U68" s="129"/>
      <c r="V68" s="130"/>
      <c r="W68" s="305"/>
      <c r="X68" s="306"/>
      <c r="Y68" s="307"/>
      <c r="Z68" s="303" t="s">
        <v>23</v>
      </c>
      <c r="AA68" s="297"/>
      <c r="AB68" s="116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8"/>
      <c r="AP68" s="119"/>
    </row>
    <row r="69" spans="2:42" ht="12.75" hidden="1" x14ac:dyDescent="0.2">
      <c r="B69" s="122" t="s">
        <v>23</v>
      </c>
      <c r="C69" s="328" t="s">
        <v>23</v>
      </c>
      <c r="D69" s="327" t="s">
        <v>23</v>
      </c>
      <c r="E69" s="123" t="s">
        <v>23</v>
      </c>
      <c r="F69" s="124" t="s">
        <v>23</v>
      </c>
      <c r="G69" s="125" t="s">
        <v>23</v>
      </c>
      <c r="H69" s="126" t="s">
        <v>23</v>
      </c>
      <c r="I69" s="127" t="s">
        <v>23</v>
      </c>
      <c r="J69" s="128" t="str">
        <f t="shared" si="15"/>
        <v>-</v>
      </c>
      <c r="K69" s="129" t="s">
        <v>23</v>
      </c>
      <c r="L69" s="130" t="s">
        <v>23</v>
      </c>
      <c r="M69" s="303" t="s">
        <v>23</v>
      </c>
      <c r="N69" s="123"/>
      <c r="O69" s="124"/>
      <c r="P69" s="125"/>
      <c r="Q69" s="131" t="s">
        <v>23</v>
      </c>
      <c r="R69" s="124" t="s">
        <v>23</v>
      </c>
      <c r="S69" s="124"/>
      <c r="T69" s="132"/>
      <c r="U69" s="129"/>
      <c r="V69" s="130"/>
      <c r="W69" s="305"/>
      <c r="X69" s="306"/>
      <c r="Y69" s="307"/>
      <c r="Z69" s="303" t="s">
        <v>23</v>
      </c>
      <c r="AA69" s="297"/>
      <c r="AB69" s="116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8"/>
      <c r="AP69" s="119"/>
    </row>
    <row r="70" spans="2:42" ht="12.75" hidden="1" x14ac:dyDescent="0.2">
      <c r="B70" s="122" t="s">
        <v>23</v>
      </c>
      <c r="C70" s="328" t="s">
        <v>23</v>
      </c>
      <c r="D70" s="327" t="s">
        <v>23</v>
      </c>
      <c r="E70" s="123" t="s">
        <v>23</v>
      </c>
      <c r="F70" s="124" t="s">
        <v>23</v>
      </c>
      <c r="G70" s="125" t="s">
        <v>23</v>
      </c>
      <c r="H70" s="126" t="s">
        <v>23</v>
      </c>
      <c r="I70" s="127" t="s">
        <v>23</v>
      </c>
      <c r="J70" s="128" t="str">
        <f t="shared" si="15"/>
        <v>-</v>
      </c>
      <c r="K70" s="129" t="s">
        <v>23</v>
      </c>
      <c r="L70" s="130" t="s">
        <v>23</v>
      </c>
      <c r="M70" s="303" t="s">
        <v>23</v>
      </c>
      <c r="N70" s="123"/>
      <c r="O70" s="124"/>
      <c r="P70" s="125"/>
      <c r="Q70" s="131" t="s">
        <v>23</v>
      </c>
      <c r="R70" s="124" t="s">
        <v>23</v>
      </c>
      <c r="S70" s="124"/>
      <c r="T70" s="132"/>
      <c r="U70" s="129"/>
      <c r="V70" s="130"/>
      <c r="W70" s="305"/>
      <c r="X70" s="306"/>
      <c r="Y70" s="307"/>
      <c r="Z70" s="303" t="s">
        <v>23</v>
      </c>
      <c r="AA70" s="297"/>
      <c r="AB70" s="116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8"/>
      <c r="AP70" s="119"/>
    </row>
    <row r="71" spans="2:42" ht="12.75" hidden="1" x14ac:dyDescent="0.2">
      <c r="B71" s="122" t="s">
        <v>23</v>
      </c>
      <c r="C71" s="328" t="s">
        <v>23</v>
      </c>
      <c r="D71" s="327" t="s">
        <v>23</v>
      </c>
      <c r="E71" s="123" t="s">
        <v>23</v>
      </c>
      <c r="F71" s="124" t="s">
        <v>23</v>
      </c>
      <c r="G71" s="125" t="s">
        <v>23</v>
      </c>
      <c r="H71" s="126" t="s">
        <v>23</v>
      </c>
      <c r="I71" s="127" t="s">
        <v>23</v>
      </c>
      <c r="J71" s="128" t="str">
        <f t="shared" si="15"/>
        <v>-</v>
      </c>
      <c r="K71" s="129" t="s">
        <v>23</v>
      </c>
      <c r="L71" s="130" t="s">
        <v>23</v>
      </c>
      <c r="M71" s="303" t="s">
        <v>23</v>
      </c>
      <c r="N71" s="123"/>
      <c r="O71" s="124"/>
      <c r="P71" s="125"/>
      <c r="Q71" s="131" t="s">
        <v>23</v>
      </c>
      <c r="R71" s="124" t="s">
        <v>23</v>
      </c>
      <c r="S71" s="124"/>
      <c r="T71" s="132"/>
      <c r="U71" s="129"/>
      <c r="V71" s="130"/>
      <c r="W71" s="305"/>
      <c r="X71" s="306"/>
      <c r="Y71" s="307"/>
      <c r="Z71" s="303" t="s">
        <v>23</v>
      </c>
      <c r="AA71" s="297"/>
      <c r="AB71" s="116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8"/>
      <c r="AP71" s="119"/>
    </row>
    <row r="72" spans="2:42" ht="12.75" hidden="1" x14ac:dyDescent="0.2">
      <c r="B72" s="122" t="s">
        <v>23</v>
      </c>
      <c r="C72" s="328" t="s">
        <v>23</v>
      </c>
      <c r="D72" s="327" t="s">
        <v>23</v>
      </c>
      <c r="E72" s="123" t="s">
        <v>23</v>
      </c>
      <c r="F72" s="124" t="s">
        <v>23</v>
      </c>
      <c r="G72" s="125" t="s">
        <v>23</v>
      </c>
      <c r="H72" s="126" t="s">
        <v>23</v>
      </c>
      <c r="I72" s="127" t="s">
        <v>23</v>
      </c>
      <c r="J72" s="128" t="str">
        <f t="shared" si="15"/>
        <v>-</v>
      </c>
      <c r="K72" s="129" t="s">
        <v>23</v>
      </c>
      <c r="L72" s="130" t="s">
        <v>23</v>
      </c>
      <c r="M72" s="303" t="s">
        <v>23</v>
      </c>
      <c r="N72" s="123"/>
      <c r="O72" s="124"/>
      <c r="P72" s="125"/>
      <c r="Q72" s="131" t="s">
        <v>23</v>
      </c>
      <c r="R72" s="124" t="s">
        <v>23</v>
      </c>
      <c r="S72" s="124"/>
      <c r="T72" s="132"/>
      <c r="U72" s="129"/>
      <c r="V72" s="130"/>
      <c r="W72" s="305"/>
      <c r="X72" s="306"/>
      <c r="Y72" s="307"/>
      <c r="Z72" s="303" t="s">
        <v>23</v>
      </c>
      <c r="AA72" s="297"/>
      <c r="AB72" s="116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8"/>
      <c r="AP72" s="133"/>
    </row>
    <row r="73" spans="2:42" ht="12.75" hidden="1" x14ac:dyDescent="0.2">
      <c r="B73" s="122" t="s">
        <v>23</v>
      </c>
      <c r="C73" s="328" t="s">
        <v>23</v>
      </c>
      <c r="D73" s="327" t="s">
        <v>23</v>
      </c>
      <c r="E73" s="123" t="s">
        <v>23</v>
      </c>
      <c r="F73" s="124" t="s">
        <v>23</v>
      </c>
      <c r="G73" s="125" t="s">
        <v>23</v>
      </c>
      <c r="H73" s="126" t="s">
        <v>23</v>
      </c>
      <c r="I73" s="127" t="s">
        <v>23</v>
      </c>
      <c r="J73" s="128" t="str">
        <f t="shared" si="15"/>
        <v>-</v>
      </c>
      <c r="K73" s="129" t="s">
        <v>23</v>
      </c>
      <c r="L73" s="130" t="s">
        <v>23</v>
      </c>
      <c r="M73" s="303" t="s">
        <v>23</v>
      </c>
      <c r="N73" s="123"/>
      <c r="O73" s="124"/>
      <c r="P73" s="125"/>
      <c r="Q73" s="131" t="s">
        <v>23</v>
      </c>
      <c r="R73" s="124" t="s">
        <v>23</v>
      </c>
      <c r="S73" s="124"/>
      <c r="T73" s="132"/>
      <c r="U73" s="129"/>
      <c r="V73" s="130"/>
      <c r="W73" s="305"/>
      <c r="X73" s="306"/>
      <c r="Y73" s="307"/>
      <c r="Z73" s="303" t="s">
        <v>23</v>
      </c>
      <c r="AA73" s="297"/>
      <c r="AB73" s="116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8"/>
      <c r="AP73" s="119"/>
    </row>
    <row r="74" spans="2:42" ht="12.75" hidden="1" x14ac:dyDescent="0.2">
      <c r="B74" s="122" t="s">
        <v>23</v>
      </c>
      <c r="C74" s="328" t="s">
        <v>23</v>
      </c>
      <c r="D74" s="327" t="s">
        <v>23</v>
      </c>
      <c r="E74" s="123" t="s">
        <v>23</v>
      </c>
      <c r="F74" s="124" t="s">
        <v>23</v>
      </c>
      <c r="G74" s="125" t="s">
        <v>23</v>
      </c>
      <c r="H74" s="126" t="s">
        <v>23</v>
      </c>
      <c r="I74" s="127" t="s">
        <v>23</v>
      </c>
      <c r="J74" s="128" t="str">
        <f t="shared" si="15"/>
        <v>-</v>
      </c>
      <c r="K74" s="129" t="s">
        <v>23</v>
      </c>
      <c r="L74" s="130" t="s">
        <v>23</v>
      </c>
      <c r="M74" s="303" t="s">
        <v>23</v>
      </c>
      <c r="N74" s="123"/>
      <c r="O74" s="124"/>
      <c r="P74" s="125"/>
      <c r="Q74" s="131" t="s">
        <v>23</v>
      </c>
      <c r="R74" s="124" t="s">
        <v>23</v>
      </c>
      <c r="S74" s="124"/>
      <c r="T74" s="132"/>
      <c r="U74" s="129"/>
      <c r="V74" s="130"/>
      <c r="W74" s="305"/>
      <c r="X74" s="306"/>
      <c r="Y74" s="307"/>
      <c r="Z74" s="303" t="s">
        <v>23</v>
      </c>
      <c r="AA74" s="297"/>
      <c r="AB74" s="116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8"/>
      <c r="AP74" s="119"/>
    </row>
    <row r="75" spans="2:42" ht="12.75" hidden="1" x14ac:dyDescent="0.2">
      <c r="B75" s="122" t="s">
        <v>23</v>
      </c>
      <c r="C75" s="328" t="s">
        <v>23</v>
      </c>
      <c r="D75" s="327" t="s">
        <v>23</v>
      </c>
      <c r="E75" s="123" t="s">
        <v>23</v>
      </c>
      <c r="F75" s="124" t="s">
        <v>23</v>
      </c>
      <c r="G75" s="125" t="s">
        <v>23</v>
      </c>
      <c r="H75" s="126" t="s">
        <v>23</v>
      </c>
      <c r="I75" s="127" t="s">
        <v>23</v>
      </c>
      <c r="J75" s="128" t="str">
        <f t="shared" si="15"/>
        <v>-</v>
      </c>
      <c r="K75" s="129" t="s">
        <v>23</v>
      </c>
      <c r="L75" s="130" t="s">
        <v>23</v>
      </c>
      <c r="M75" s="303" t="s">
        <v>23</v>
      </c>
      <c r="N75" s="123"/>
      <c r="O75" s="124"/>
      <c r="P75" s="125"/>
      <c r="Q75" s="131" t="s">
        <v>23</v>
      </c>
      <c r="R75" s="124" t="s">
        <v>23</v>
      </c>
      <c r="S75" s="124"/>
      <c r="T75" s="132"/>
      <c r="U75" s="129"/>
      <c r="V75" s="130"/>
      <c r="W75" s="305"/>
      <c r="X75" s="306"/>
      <c r="Y75" s="307"/>
      <c r="Z75" s="303" t="s">
        <v>23</v>
      </c>
      <c r="AA75" s="297"/>
      <c r="AB75" s="116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8"/>
      <c r="AP75" s="119"/>
    </row>
    <row r="76" spans="2:42" ht="12.75" hidden="1" x14ac:dyDescent="0.2">
      <c r="B76" s="122" t="s">
        <v>23</v>
      </c>
      <c r="C76" s="328" t="s">
        <v>23</v>
      </c>
      <c r="D76" s="327" t="s">
        <v>23</v>
      </c>
      <c r="E76" s="123" t="s">
        <v>23</v>
      </c>
      <c r="F76" s="124" t="s">
        <v>23</v>
      </c>
      <c r="G76" s="125" t="s">
        <v>23</v>
      </c>
      <c r="H76" s="126" t="s">
        <v>23</v>
      </c>
      <c r="I76" s="127" t="s">
        <v>23</v>
      </c>
      <c r="J76" s="128" t="str">
        <f t="shared" si="15"/>
        <v>-</v>
      </c>
      <c r="K76" s="129" t="s">
        <v>23</v>
      </c>
      <c r="L76" s="130" t="s">
        <v>23</v>
      </c>
      <c r="M76" s="303" t="s">
        <v>23</v>
      </c>
      <c r="N76" s="123"/>
      <c r="O76" s="124"/>
      <c r="P76" s="125"/>
      <c r="Q76" s="131" t="s">
        <v>23</v>
      </c>
      <c r="R76" s="124" t="s">
        <v>23</v>
      </c>
      <c r="S76" s="124"/>
      <c r="T76" s="132"/>
      <c r="U76" s="129"/>
      <c r="V76" s="130"/>
      <c r="W76" s="305"/>
      <c r="X76" s="306"/>
      <c r="Y76" s="307"/>
      <c r="Z76" s="303" t="s">
        <v>23</v>
      </c>
      <c r="AA76" s="297"/>
      <c r="AB76" s="116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8"/>
      <c r="AP76" s="119"/>
    </row>
    <row r="77" spans="2:42" ht="12.75" hidden="1" x14ac:dyDescent="0.2">
      <c r="B77" s="122" t="s">
        <v>23</v>
      </c>
      <c r="C77" s="328" t="s">
        <v>23</v>
      </c>
      <c r="D77" s="327" t="s">
        <v>23</v>
      </c>
      <c r="E77" s="123" t="s">
        <v>23</v>
      </c>
      <c r="F77" s="124" t="s">
        <v>23</v>
      </c>
      <c r="G77" s="125" t="s">
        <v>23</v>
      </c>
      <c r="H77" s="126" t="s">
        <v>23</v>
      </c>
      <c r="I77" s="127" t="s">
        <v>23</v>
      </c>
      <c r="J77" s="128" t="str">
        <f t="shared" si="15"/>
        <v>-</v>
      </c>
      <c r="K77" s="129" t="s">
        <v>23</v>
      </c>
      <c r="L77" s="130" t="s">
        <v>23</v>
      </c>
      <c r="M77" s="303" t="s">
        <v>23</v>
      </c>
      <c r="N77" s="123"/>
      <c r="O77" s="124"/>
      <c r="P77" s="125"/>
      <c r="Q77" s="131" t="s">
        <v>23</v>
      </c>
      <c r="R77" s="124" t="s">
        <v>23</v>
      </c>
      <c r="S77" s="124"/>
      <c r="T77" s="132"/>
      <c r="U77" s="129"/>
      <c r="V77" s="130"/>
      <c r="W77" s="305"/>
      <c r="X77" s="306"/>
      <c r="Y77" s="307"/>
      <c r="Z77" s="303" t="s">
        <v>23</v>
      </c>
      <c r="AA77" s="297"/>
      <c r="AB77" s="116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8"/>
      <c r="AP77" s="119"/>
    </row>
    <row r="78" spans="2:42" ht="12.75" hidden="1" x14ac:dyDescent="0.2">
      <c r="B78" s="122" t="s">
        <v>23</v>
      </c>
      <c r="C78" s="328" t="s">
        <v>23</v>
      </c>
      <c r="D78" s="327" t="s">
        <v>23</v>
      </c>
      <c r="E78" s="123" t="s">
        <v>23</v>
      </c>
      <c r="F78" s="124" t="s">
        <v>23</v>
      </c>
      <c r="G78" s="125" t="s">
        <v>23</v>
      </c>
      <c r="H78" s="126" t="s">
        <v>23</v>
      </c>
      <c r="I78" s="127" t="s">
        <v>23</v>
      </c>
      <c r="J78" s="128" t="str">
        <f t="shared" si="15"/>
        <v>-</v>
      </c>
      <c r="K78" s="129" t="s">
        <v>23</v>
      </c>
      <c r="L78" s="130" t="s">
        <v>23</v>
      </c>
      <c r="M78" s="303" t="s">
        <v>23</v>
      </c>
      <c r="N78" s="123"/>
      <c r="O78" s="124"/>
      <c r="P78" s="125"/>
      <c r="Q78" s="131" t="s">
        <v>23</v>
      </c>
      <c r="R78" s="124" t="s">
        <v>23</v>
      </c>
      <c r="S78" s="124"/>
      <c r="T78" s="132"/>
      <c r="U78" s="129"/>
      <c r="V78" s="130"/>
      <c r="W78" s="305"/>
      <c r="X78" s="306"/>
      <c r="Y78" s="307"/>
      <c r="Z78" s="303" t="s">
        <v>23</v>
      </c>
      <c r="AA78" s="297"/>
      <c r="AB78" s="116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8"/>
      <c r="AP78" s="119"/>
    </row>
    <row r="79" spans="2:42" ht="12.75" hidden="1" x14ac:dyDescent="0.2">
      <c r="B79" s="122" t="s">
        <v>23</v>
      </c>
      <c r="C79" s="328" t="s">
        <v>23</v>
      </c>
      <c r="D79" s="327" t="s">
        <v>23</v>
      </c>
      <c r="E79" s="123" t="s">
        <v>23</v>
      </c>
      <c r="F79" s="124" t="s">
        <v>23</v>
      </c>
      <c r="G79" s="125" t="s">
        <v>23</v>
      </c>
      <c r="H79" s="126" t="s">
        <v>23</v>
      </c>
      <c r="I79" s="127" t="s">
        <v>23</v>
      </c>
      <c r="J79" s="128" t="str">
        <f t="shared" si="15"/>
        <v>-</v>
      </c>
      <c r="K79" s="129" t="s">
        <v>23</v>
      </c>
      <c r="L79" s="130" t="s">
        <v>23</v>
      </c>
      <c r="M79" s="303" t="s">
        <v>23</v>
      </c>
      <c r="N79" s="123"/>
      <c r="O79" s="124"/>
      <c r="P79" s="125"/>
      <c r="Q79" s="131" t="s">
        <v>23</v>
      </c>
      <c r="R79" s="124" t="s">
        <v>23</v>
      </c>
      <c r="S79" s="124"/>
      <c r="T79" s="132"/>
      <c r="U79" s="129"/>
      <c r="V79" s="130"/>
      <c r="W79" s="305"/>
      <c r="X79" s="306"/>
      <c r="Y79" s="307"/>
      <c r="Z79" s="303" t="s">
        <v>23</v>
      </c>
      <c r="AA79" s="297"/>
      <c r="AB79" s="116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8"/>
      <c r="AP79" s="119"/>
    </row>
    <row r="80" spans="2:42" ht="12.75" hidden="1" x14ac:dyDescent="0.2">
      <c r="B80" s="122" t="s">
        <v>23</v>
      </c>
      <c r="C80" s="328" t="s">
        <v>23</v>
      </c>
      <c r="D80" s="327" t="s">
        <v>23</v>
      </c>
      <c r="E80" s="123" t="s">
        <v>23</v>
      </c>
      <c r="F80" s="124" t="s">
        <v>23</v>
      </c>
      <c r="G80" s="125" t="s">
        <v>23</v>
      </c>
      <c r="H80" s="126" t="s">
        <v>23</v>
      </c>
      <c r="I80" s="127" t="s">
        <v>23</v>
      </c>
      <c r="J80" s="128" t="str">
        <f t="shared" si="15"/>
        <v>-</v>
      </c>
      <c r="K80" s="129" t="s">
        <v>23</v>
      </c>
      <c r="L80" s="130" t="s">
        <v>23</v>
      </c>
      <c r="M80" s="303" t="s">
        <v>23</v>
      </c>
      <c r="N80" s="123"/>
      <c r="O80" s="124"/>
      <c r="P80" s="125"/>
      <c r="Q80" s="131" t="s">
        <v>23</v>
      </c>
      <c r="R80" s="124" t="s">
        <v>23</v>
      </c>
      <c r="S80" s="124"/>
      <c r="T80" s="132"/>
      <c r="U80" s="129"/>
      <c r="V80" s="130"/>
      <c r="W80" s="305"/>
      <c r="X80" s="306"/>
      <c r="Y80" s="307"/>
      <c r="Z80" s="303" t="s">
        <v>23</v>
      </c>
      <c r="AA80" s="297"/>
      <c r="AB80" s="116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8"/>
      <c r="AP80" s="119"/>
    </row>
    <row r="81" spans="2:42" ht="12.75" hidden="1" x14ac:dyDescent="0.2">
      <c r="B81" s="122" t="s">
        <v>23</v>
      </c>
      <c r="C81" s="328" t="s">
        <v>23</v>
      </c>
      <c r="D81" s="327" t="s">
        <v>23</v>
      </c>
      <c r="E81" s="123" t="s">
        <v>23</v>
      </c>
      <c r="F81" s="124" t="s">
        <v>23</v>
      </c>
      <c r="G81" s="125" t="s">
        <v>23</v>
      </c>
      <c r="H81" s="126" t="s">
        <v>23</v>
      </c>
      <c r="I81" s="127" t="s">
        <v>23</v>
      </c>
      <c r="J81" s="128" t="str">
        <f t="shared" si="15"/>
        <v>-</v>
      </c>
      <c r="K81" s="129" t="s">
        <v>23</v>
      </c>
      <c r="L81" s="130" t="s">
        <v>23</v>
      </c>
      <c r="M81" s="303" t="s">
        <v>23</v>
      </c>
      <c r="N81" s="123"/>
      <c r="O81" s="124"/>
      <c r="P81" s="125"/>
      <c r="Q81" s="131" t="s">
        <v>23</v>
      </c>
      <c r="R81" s="124" t="s">
        <v>23</v>
      </c>
      <c r="S81" s="124"/>
      <c r="T81" s="132"/>
      <c r="U81" s="129"/>
      <c r="V81" s="130"/>
      <c r="W81" s="305"/>
      <c r="X81" s="306"/>
      <c r="Y81" s="307"/>
      <c r="Z81" s="303" t="s">
        <v>23</v>
      </c>
      <c r="AA81" s="297"/>
      <c r="AB81" s="116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8"/>
      <c r="AP81" s="119"/>
    </row>
    <row r="82" spans="2:42" ht="12.75" hidden="1" x14ac:dyDescent="0.2">
      <c r="B82" s="122" t="s">
        <v>23</v>
      </c>
      <c r="C82" s="328" t="s">
        <v>23</v>
      </c>
      <c r="D82" s="327" t="s">
        <v>23</v>
      </c>
      <c r="E82" s="123" t="s">
        <v>23</v>
      </c>
      <c r="F82" s="124" t="s">
        <v>23</v>
      </c>
      <c r="G82" s="125" t="s">
        <v>23</v>
      </c>
      <c r="H82" s="126" t="s">
        <v>23</v>
      </c>
      <c r="I82" s="127" t="s">
        <v>23</v>
      </c>
      <c r="J82" s="128" t="str">
        <f t="shared" si="15"/>
        <v>-</v>
      </c>
      <c r="K82" s="129" t="s">
        <v>23</v>
      </c>
      <c r="L82" s="130" t="s">
        <v>23</v>
      </c>
      <c r="M82" s="303" t="s">
        <v>23</v>
      </c>
      <c r="N82" s="123"/>
      <c r="O82" s="124"/>
      <c r="P82" s="125"/>
      <c r="Q82" s="131" t="s">
        <v>23</v>
      </c>
      <c r="R82" s="124" t="s">
        <v>23</v>
      </c>
      <c r="S82" s="124"/>
      <c r="T82" s="132"/>
      <c r="U82" s="129"/>
      <c r="V82" s="130"/>
      <c r="W82" s="305"/>
      <c r="X82" s="306"/>
      <c r="Y82" s="307"/>
      <c r="Z82" s="303" t="s">
        <v>23</v>
      </c>
      <c r="AA82" s="297"/>
      <c r="AB82" s="116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8"/>
      <c r="AP82" s="119"/>
    </row>
    <row r="83" spans="2:42" ht="12.75" hidden="1" x14ac:dyDescent="0.2">
      <c r="B83" s="122" t="s">
        <v>23</v>
      </c>
      <c r="C83" s="328" t="s">
        <v>23</v>
      </c>
      <c r="D83" s="327" t="s">
        <v>23</v>
      </c>
      <c r="E83" s="123" t="s">
        <v>23</v>
      </c>
      <c r="F83" s="124" t="s">
        <v>23</v>
      </c>
      <c r="G83" s="125" t="s">
        <v>23</v>
      </c>
      <c r="H83" s="126" t="s">
        <v>23</v>
      </c>
      <c r="I83" s="127" t="s">
        <v>23</v>
      </c>
      <c r="J83" s="128" t="str">
        <f t="shared" si="15"/>
        <v>-</v>
      </c>
      <c r="K83" s="129" t="s">
        <v>23</v>
      </c>
      <c r="L83" s="130" t="s">
        <v>23</v>
      </c>
      <c r="M83" s="303" t="s">
        <v>23</v>
      </c>
      <c r="N83" s="123"/>
      <c r="O83" s="124"/>
      <c r="P83" s="125"/>
      <c r="Q83" s="131" t="s">
        <v>23</v>
      </c>
      <c r="R83" s="124" t="s">
        <v>23</v>
      </c>
      <c r="S83" s="124"/>
      <c r="T83" s="132"/>
      <c r="U83" s="129"/>
      <c r="V83" s="130"/>
      <c r="W83" s="305"/>
      <c r="X83" s="306"/>
      <c r="Y83" s="307"/>
      <c r="Z83" s="303" t="s">
        <v>23</v>
      </c>
      <c r="AA83" s="297"/>
      <c r="AB83" s="116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8"/>
      <c r="AP83" s="119"/>
    </row>
    <row r="84" spans="2:42" ht="12.75" hidden="1" x14ac:dyDescent="0.2">
      <c r="B84" s="122" t="s">
        <v>23</v>
      </c>
      <c r="C84" s="328" t="s">
        <v>23</v>
      </c>
      <c r="D84" s="327" t="s">
        <v>23</v>
      </c>
      <c r="E84" s="123" t="s">
        <v>23</v>
      </c>
      <c r="F84" s="124" t="s">
        <v>23</v>
      </c>
      <c r="G84" s="125" t="s">
        <v>23</v>
      </c>
      <c r="H84" s="126" t="s">
        <v>23</v>
      </c>
      <c r="I84" s="127" t="s">
        <v>23</v>
      </c>
      <c r="J84" s="128" t="str">
        <f t="shared" si="15"/>
        <v>-</v>
      </c>
      <c r="K84" s="129" t="s">
        <v>23</v>
      </c>
      <c r="L84" s="130" t="s">
        <v>23</v>
      </c>
      <c r="M84" s="303" t="s">
        <v>23</v>
      </c>
      <c r="N84" s="123"/>
      <c r="O84" s="124"/>
      <c r="P84" s="125"/>
      <c r="Q84" s="131" t="s">
        <v>23</v>
      </c>
      <c r="R84" s="124" t="s">
        <v>23</v>
      </c>
      <c r="S84" s="124"/>
      <c r="T84" s="132"/>
      <c r="U84" s="129"/>
      <c r="V84" s="130"/>
      <c r="W84" s="305"/>
      <c r="X84" s="306"/>
      <c r="Y84" s="307"/>
      <c r="Z84" s="303" t="s">
        <v>23</v>
      </c>
      <c r="AA84" s="297"/>
      <c r="AB84" s="116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8"/>
      <c r="AP84" s="119"/>
    </row>
    <row r="85" spans="2:42" ht="12.75" hidden="1" x14ac:dyDescent="0.2">
      <c r="B85" s="122" t="s">
        <v>23</v>
      </c>
      <c r="C85" s="328" t="s">
        <v>23</v>
      </c>
      <c r="D85" s="327" t="s">
        <v>23</v>
      </c>
      <c r="E85" s="123" t="s">
        <v>23</v>
      </c>
      <c r="F85" s="124" t="s">
        <v>23</v>
      </c>
      <c r="G85" s="125" t="s">
        <v>23</v>
      </c>
      <c r="H85" s="126" t="s">
        <v>23</v>
      </c>
      <c r="I85" s="127" t="s">
        <v>23</v>
      </c>
      <c r="J85" s="128" t="str">
        <f t="shared" si="15"/>
        <v>-</v>
      </c>
      <c r="K85" s="129" t="s">
        <v>23</v>
      </c>
      <c r="L85" s="130" t="s">
        <v>23</v>
      </c>
      <c r="M85" s="303" t="s">
        <v>23</v>
      </c>
      <c r="N85" s="123"/>
      <c r="O85" s="124"/>
      <c r="P85" s="125"/>
      <c r="Q85" s="131" t="s">
        <v>23</v>
      </c>
      <c r="R85" s="124" t="s">
        <v>23</v>
      </c>
      <c r="S85" s="124"/>
      <c r="T85" s="132"/>
      <c r="U85" s="129"/>
      <c r="V85" s="130"/>
      <c r="W85" s="305"/>
      <c r="X85" s="306"/>
      <c r="Y85" s="307"/>
      <c r="Z85" s="303" t="s">
        <v>23</v>
      </c>
      <c r="AA85" s="297"/>
      <c r="AB85" s="116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8"/>
      <c r="AP85" s="119"/>
    </row>
    <row r="86" spans="2:42" ht="12.75" hidden="1" x14ac:dyDescent="0.2">
      <c r="B86" s="122" t="s">
        <v>23</v>
      </c>
      <c r="C86" s="328" t="s">
        <v>23</v>
      </c>
      <c r="D86" s="327" t="s">
        <v>23</v>
      </c>
      <c r="E86" s="123" t="s">
        <v>23</v>
      </c>
      <c r="F86" s="124" t="s">
        <v>23</v>
      </c>
      <c r="G86" s="125" t="s">
        <v>23</v>
      </c>
      <c r="H86" s="126" t="s">
        <v>23</v>
      </c>
      <c r="I86" s="127" t="s">
        <v>23</v>
      </c>
      <c r="J86" s="128" t="str">
        <f t="shared" si="15"/>
        <v>-</v>
      </c>
      <c r="K86" s="129" t="s">
        <v>23</v>
      </c>
      <c r="L86" s="130" t="s">
        <v>23</v>
      </c>
      <c r="M86" s="303" t="s">
        <v>23</v>
      </c>
      <c r="N86" s="123"/>
      <c r="O86" s="124"/>
      <c r="P86" s="125"/>
      <c r="Q86" s="131" t="s">
        <v>23</v>
      </c>
      <c r="R86" s="124" t="s">
        <v>23</v>
      </c>
      <c r="S86" s="124"/>
      <c r="T86" s="132"/>
      <c r="U86" s="129"/>
      <c r="V86" s="130"/>
      <c r="W86" s="305"/>
      <c r="X86" s="306"/>
      <c r="Y86" s="307"/>
      <c r="Z86" s="303" t="s">
        <v>23</v>
      </c>
      <c r="AA86" s="297"/>
      <c r="AB86" s="116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8"/>
      <c r="AP86" s="119"/>
    </row>
    <row r="87" spans="2:42" ht="12.75" hidden="1" x14ac:dyDescent="0.2">
      <c r="B87" s="122" t="s">
        <v>23</v>
      </c>
      <c r="C87" s="328" t="s">
        <v>23</v>
      </c>
      <c r="D87" s="327" t="s">
        <v>23</v>
      </c>
      <c r="E87" s="123" t="s">
        <v>23</v>
      </c>
      <c r="F87" s="124" t="s">
        <v>23</v>
      </c>
      <c r="G87" s="125" t="s">
        <v>23</v>
      </c>
      <c r="H87" s="126" t="s">
        <v>23</v>
      </c>
      <c r="I87" s="127" t="s">
        <v>23</v>
      </c>
      <c r="J87" s="128" t="str">
        <f t="shared" si="15"/>
        <v>-</v>
      </c>
      <c r="K87" s="129" t="s">
        <v>23</v>
      </c>
      <c r="L87" s="130" t="s">
        <v>23</v>
      </c>
      <c r="M87" s="303" t="s">
        <v>23</v>
      </c>
      <c r="N87" s="123"/>
      <c r="O87" s="124"/>
      <c r="P87" s="125"/>
      <c r="Q87" s="131" t="s">
        <v>23</v>
      </c>
      <c r="R87" s="124" t="s">
        <v>23</v>
      </c>
      <c r="S87" s="124"/>
      <c r="T87" s="132"/>
      <c r="U87" s="129"/>
      <c r="V87" s="130"/>
      <c r="W87" s="305"/>
      <c r="X87" s="306"/>
      <c r="Y87" s="307"/>
      <c r="Z87" s="303" t="s">
        <v>23</v>
      </c>
      <c r="AA87" s="297"/>
      <c r="AB87" s="116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8"/>
      <c r="AP87" s="119"/>
    </row>
    <row r="88" spans="2:42" ht="12.75" hidden="1" x14ac:dyDescent="0.2">
      <c r="B88" s="122" t="s">
        <v>23</v>
      </c>
      <c r="C88" s="328" t="s">
        <v>23</v>
      </c>
      <c r="D88" s="327" t="s">
        <v>23</v>
      </c>
      <c r="E88" s="123" t="s">
        <v>23</v>
      </c>
      <c r="F88" s="124" t="s">
        <v>23</v>
      </c>
      <c r="G88" s="125" t="s">
        <v>23</v>
      </c>
      <c r="H88" s="126" t="s">
        <v>23</v>
      </c>
      <c r="I88" s="127" t="s">
        <v>23</v>
      </c>
      <c r="J88" s="128" t="str">
        <f t="shared" si="15"/>
        <v>-</v>
      </c>
      <c r="K88" s="129" t="s">
        <v>23</v>
      </c>
      <c r="L88" s="130" t="s">
        <v>23</v>
      </c>
      <c r="M88" s="303" t="s">
        <v>23</v>
      </c>
      <c r="N88" s="123"/>
      <c r="O88" s="124"/>
      <c r="P88" s="125"/>
      <c r="Q88" s="131" t="s">
        <v>23</v>
      </c>
      <c r="R88" s="124" t="s">
        <v>23</v>
      </c>
      <c r="S88" s="124"/>
      <c r="T88" s="132"/>
      <c r="U88" s="129"/>
      <c r="V88" s="130"/>
      <c r="W88" s="305"/>
      <c r="X88" s="306"/>
      <c r="Y88" s="307"/>
      <c r="Z88" s="303" t="s">
        <v>23</v>
      </c>
      <c r="AA88" s="297"/>
      <c r="AB88" s="116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8"/>
      <c r="AP88" s="119"/>
    </row>
    <row r="89" spans="2:42" ht="12.75" hidden="1" x14ac:dyDescent="0.2">
      <c r="B89" s="122" t="s">
        <v>23</v>
      </c>
      <c r="C89" s="328" t="s">
        <v>23</v>
      </c>
      <c r="D89" s="327" t="s">
        <v>23</v>
      </c>
      <c r="E89" s="123" t="s">
        <v>23</v>
      </c>
      <c r="F89" s="124" t="s">
        <v>23</v>
      </c>
      <c r="G89" s="125" t="s">
        <v>23</v>
      </c>
      <c r="H89" s="126" t="s">
        <v>23</v>
      </c>
      <c r="I89" s="127" t="s">
        <v>23</v>
      </c>
      <c r="J89" s="128" t="str">
        <f t="shared" si="15"/>
        <v>-</v>
      </c>
      <c r="K89" s="129" t="s">
        <v>23</v>
      </c>
      <c r="L89" s="130" t="s">
        <v>23</v>
      </c>
      <c r="M89" s="303" t="s">
        <v>23</v>
      </c>
      <c r="N89" s="123"/>
      <c r="O89" s="124"/>
      <c r="P89" s="125"/>
      <c r="Q89" s="131" t="s">
        <v>23</v>
      </c>
      <c r="R89" s="124" t="s">
        <v>23</v>
      </c>
      <c r="S89" s="124"/>
      <c r="T89" s="132"/>
      <c r="U89" s="129"/>
      <c r="V89" s="130"/>
      <c r="W89" s="305"/>
      <c r="X89" s="306"/>
      <c r="Y89" s="307"/>
      <c r="Z89" s="303" t="s">
        <v>23</v>
      </c>
      <c r="AA89" s="297"/>
      <c r="AB89" s="116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8"/>
      <c r="AP89" s="119"/>
    </row>
    <row r="90" spans="2:42" ht="12.75" hidden="1" x14ac:dyDescent="0.2">
      <c r="B90" s="122" t="s">
        <v>23</v>
      </c>
      <c r="C90" s="328" t="s">
        <v>23</v>
      </c>
      <c r="D90" s="327" t="s">
        <v>23</v>
      </c>
      <c r="E90" s="123" t="s">
        <v>23</v>
      </c>
      <c r="F90" s="124" t="s">
        <v>23</v>
      </c>
      <c r="G90" s="125" t="s">
        <v>23</v>
      </c>
      <c r="H90" s="126" t="s">
        <v>23</v>
      </c>
      <c r="I90" s="127" t="s">
        <v>23</v>
      </c>
      <c r="J90" s="128" t="str">
        <f t="shared" ref="J90:J95" si="16">IF(AND(ISNUMBER(H90),ISNUMBER(I90)),H90-I90,"-")</f>
        <v>-</v>
      </c>
      <c r="K90" s="129" t="s">
        <v>23</v>
      </c>
      <c r="L90" s="130" t="s">
        <v>23</v>
      </c>
      <c r="M90" s="303" t="s">
        <v>23</v>
      </c>
      <c r="N90" s="123"/>
      <c r="O90" s="124"/>
      <c r="P90" s="125"/>
      <c r="Q90" s="131" t="s">
        <v>23</v>
      </c>
      <c r="R90" s="124" t="s">
        <v>23</v>
      </c>
      <c r="S90" s="124"/>
      <c r="T90" s="132"/>
      <c r="U90" s="129"/>
      <c r="V90" s="130"/>
      <c r="W90" s="305"/>
      <c r="X90" s="306"/>
      <c r="Y90" s="307"/>
      <c r="Z90" s="303" t="s">
        <v>23</v>
      </c>
      <c r="AA90" s="297"/>
      <c r="AB90" s="116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8"/>
      <c r="AP90" s="119"/>
    </row>
    <row r="91" spans="2:42" ht="12.75" hidden="1" x14ac:dyDescent="0.2">
      <c r="B91" s="122" t="s">
        <v>23</v>
      </c>
      <c r="C91" s="328" t="s">
        <v>23</v>
      </c>
      <c r="D91" s="327" t="s">
        <v>23</v>
      </c>
      <c r="E91" s="123" t="s">
        <v>23</v>
      </c>
      <c r="F91" s="124" t="s">
        <v>23</v>
      </c>
      <c r="G91" s="125" t="s">
        <v>23</v>
      </c>
      <c r="H91" s="126" t="s">
        <v>23</v>
      </c>
      <c r="I91" s="127" t="s">
        <v>23</v>
      </c>
      <c r="J91" s="128" t="str">
        <f t="shared" si="16"/>
        <v>-</v>
      </c>
      <c r="K91" s="129" t="s">
        <v>23</v>
      </c>
      <c r="L91" s="130" t="s">
        <v>23</v>
      </c>
      <c r="M91" s="303" t="s">
        <v>23</v>
      </c>
      <c r="N91" s="123"/>
      <c r="O91" s="124"/>
      <c r="P91" s="125"/>
      <c r="Q91" s="131" t="s">
        <v>23</v>
      </c>
      <c r="R91" s="124" t="s">
        <v>23</v>
      </c>
      <c r="S91" s="124"/>
      <c r="T91" s="132"/>
      <c r="U91" s="129"/>
      <c r="V91" s="130"/>
      <c r="W91" s="305"/>
      <c r="X91" s="306"/>
      <c r="Y91" s="307"/>
      <c r="Z91" s="303" t="s">
        <v>23</v>
      </c>
      <c r="AA91" s="297"/>
      <c r="AB91" s="116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8"/>
      <c r="AP91" s="119"/>
    </row>
    <row r="92" spans="2:42" ht="12.75" hidden="1" x14ac:dyDescent="0.2">
      <c r="B92" s="122" t="s">
        <v>23</v>
      </c>
      <c r="C92" s="328" t="s">
        <v>23</v>
      </c>
      <c r="D92" s="327" t="s">
        <v>23</v>
      </c>
      <c r="E92" s="123" t="s">
        <v>23</v>
      </c>
      <c r="F92" s="124" t="s">
        <v>23</v>
      </c>
      <c r="G92" s="125" t="s">
        <v>23</v>
      </c>
      <c r="H92" s="126" t="s">
        <v>23</v>
      </c>
      <c r="I92" s="127" t="s">
        <v>23</v>
      </c>
      <c r="J92" s="128" t="str">
        <f t="shared" si="16"/>
        <v>-</v>
      </c>
      <c r="K92" s="129" t="s">
        <v>23</v>
      </c>
      <c r="L92" s="130" t="s">
        <v>23</v>
      </c>
      <c r="M92" s="303" t="s">
        <v>23</v>
      </c>
      <c r="N92" s="123"/>
      <c r="O92" s="124"/>
      <c r="P92" s="125"/>
      <c r="Q92" s="131" t="s">
        <v>23</v>
      </c>
      <c r="R92" s="124" t="s">
        <v>23</v>
      </c>
      <c r="S92" s="124"/>
      <c r="T92" s="132"/>
      <c r="U92" s="129"/>
      <c r="V92" s="130"/>
      <c r="W92" s="305"/>
      <c r="X92" s="306"/>
      <c r="Y92" s="307"/>
      <c r="Z92" s="303" t="s">
        <v>23</v>
      </c>
      <c r="AA92" s="297"/>
      <c r="AB92" s="116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8"/>
      <c r="AP92" s="119"/>
    </row>
    <row r="93" spans="2:42" ht="12.75" hidden="1" x14ac:dyDescent="0.2">
      <c r="B93" s="122" t="s">
        <v>23</v>
      </c>
      <c r="C93" s="328" t="s">
        <v>23</v>
      </c>
      <c r="D93" s="327" t="s">
        <v>23</v>
      </c>
      <c r="E93" s="123" t="s">
        <v>23</v>
      </c>
      <c r="F93" s="124" t="s">
        <v>23</v>
      </c>
      <c r="G93" s="125" t="s">
        <v>23</v>
      </c>
      <c r="H93" s="126" t="s">
        <v>23</v>
      </c>
      <c r="I93" s="127" t="s">
        <v>23</v>
      </c>
      <c r="J93" s="128" t="str">
        <f t="shared" si="16"/>
        <v>-</v>
      </c>
      <c r="K93" s="129" t="s">
        <v>23</v>
      </c>
      <c r="L93" s="130" t="s">
        <v>23</v>
      </c>
      <c r="M93" s="303" t="s">
        <v>23</v>
      </c>
      <c r="N93" s="123"/>
      <c r="O93" s="124"/>
      <c r="P93" s="125"/>
      <c r="Q93" s="131" t="s">
        <v>23</v>
      </c>
      <c r="R93" s="124" t="s">
        <v>23</v>
      </c>
      <c r="S93" s="124"/>
      <c r="T93" s="132"/>
      <c r="U93" s="129"/>
      <c r="V93" s="130"/>
      <c r="W93" s="305"/>
      <c r="X93" s="306"/>
      <c r="Y93" s="307"/>
      <c r="Z93" s="303" t="s">
        <v>23</v>
      </c>
      <c r="AA93" s="297"/>
      <c r="AB93" s="116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8"/>
      <c r="AP93" s="119"/>
    </row>
    <row r="94" spans="2:42" ht="12.75" hidden="1" x14ac:dyDescent="0.2">
      <c r="B94" s="122" t="s">
        <v>23</v>
      </c>
      <c r="C94" s="328" t="s">
        <v>23</v>
      </c>
      <c r="D94" s="327" t="s">
        <v>23</v>
      </c>
      <c r="E94" s="123" t="s">
        <v>23</v>
      </c>
      <c r="F94" s="124" t="s">
        <v>23</v>
      </c>
      <c r="G94" s="125" t="s">
        <v>23</v>
      </c>
      <c r="H94" s="126" t="s">
        <v>23</v>
      </c>
      <c r="I94" s="127" t="s">
        <v>23</v>
      </c>
      <c r="J94" s="128" t="str">
        <f t="shared" si="16"/>
        <v>-</v>
      </c>
      <c r="K94" s="129" t="s">
        <v>23</v>
      </c>
      <c r="L94" s="130" t="s">
        <v>23</v>
      </c>
      <c r="M94" s="303" t="s">
        <v>23</v>
      </c>
      <c r="N94" s="123"/>
      <c r="O94" s="124"/>
      <c r="P94" s="125"/>
      <c r="Q94" s="131" t="s">
        <v>23</v>
      </c>
      <c r="R94" s="124" t="s">
        <v>23</v>
      </c>
      <c r="S94" s="124"/>
      <c r="T94" s="132"/>
      <c r="U94" s="129"/>
      <c r="V94" s="130"/>
      <c r="W94" s="305"/>
      <c r="X94" s="306"/>
      <c r="Y94" s="307"/>
      <c r="Z94" s="303" t="s">
        <v>23</v>
      </c>
      <c r="AA94" s="297"/>
      <c r="AB94" s="116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8"/>
      <c r="AP94" s="119"/>
    </row>
    <row r="95" spans="2:42" ht="13.5" hidden="1" thickBot="1" x14ac:dyDescent="0.25">
      <c r="B95" s="134" t="s">
        <v>23</v>
      </c>
      <c r="C95" s="326" t="s">
        <v>23</v>
      </c>
      <c r="D95" s="325" t="s">
        <v>23</v>
      </c>
      <c r="E95" s="136" t="s">
        <v>23</v>
      </c>
      <c r="F95" s="137" t="s">
        <v>23</v>
      </c>
      <c r="G95" s="138" t="s">
        <v>23</v>
      </c>
      <c r="H95" s="139" t="s">
        <v>23</v>
      </c>
      <c r="I95" s="140" t="s">
        <v>23</v>
      </c>
      <c r="J95" s="141" t="str">
        <f t="shared" si="16"/>
        <v>-</v>
      </c>
      <c r="K95" s="142" t="s">
        <v>23</v>
      </c>
      <c r="L95" s="143" t="s">
        <v>23</v>
      </c>
      <c r="M95" s="144" t="s">
        <v>23</v>
      </c>
      <c r="N95" s="136"/>
      <c r="O95" s="137"/>
      <c r="P95" s="138"/>
      <c r="Q95" s="324" t="s">
        <v>23</v>
      </c>
      <c r="R95" s="323" t="s">
        <v>23</v>
      </c>
      <c r="S95" s="323"/>
      <c r="T95" s="147"/>
      <c r="U95" s="142"/>
      <c r="V95" s="143"/>
      <c r="W95" s="148"/>
      <c r="X95" s="149"/>
      <c r="Y95" s="150"/>
      <c r="Z95" s="322" t="s">
        <v>23</v>
      </c>
      <c r="AA95" s="297"/>
      <c r="AB95" s="116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8"/>
      <c r="AP95" s="119"/>
    </row>
    <row r="96" spans="2:42" ht="12.75" x14ac:dyDescent="0.2">
      <c r="B96" s="151" t="s">
        <v>98</v>
      </c>
      <c r="C96" s="300">
        <f>IF(SUM(C26:C95)=0,"-",AVERAGE(C26:C95))</f>
        <v>24</v>
      </c>
      <c r="D96" s="152"/>
      <c r="E96" s="153">
        <f t="shared" ref="E96:Z96" si="17">IF(SUM(E26:E95)=0,"-",AVERAGE(E26:E95))</f>
        <v>68.459045755694007</v>
      </c>
      <c r="F96" s="154">
        <f t="shared" si="17"/>
        <v>69.123521823021676</v>
      </c>
      <c r="G96" s="155">
        <f t="shared" si="17"/>
        <v>-0.66354838709677411</v>
      </c>
      <c r="H96" s="156">
        <f t="shared" si="17"/>
        <v>72.003303143901221</v>
      </c>
      <c r="I96" s="157">
        <f t="shared" si="17"/>
        <v>49.565586090087891</v>
      </c>
      <c r="J96" s="158">
        <f t="shared" si="17"/>
        <v>22.437717053813326</v>
      </c>
      <c r="K96" s="159">
        <f t="shared" si="17"/>
        <v>7.2541843352779249</v>
      </c>
      <c r="L96" s="160">
        <f t="shared" si="17"/>
        <v>3.8767461530623915</v>
      </c>
      <c r="M96" s="161">
        <f t="shared" si="17"/>
        <v>1.489018626120783</v>
      </c>
      <c r="N96" s="153" t="str">
        <f t="shared" si="17"/>
        <v>-</v>
      </c>
      <c r="O96" s="154" t="str">
        <f t="shared" si="17"/>
        <v>-</v>
      </c>
      <c r="P96" s="154" t="str">
        <f t="shared" si="17"/>
        <v>-</v>
      </c>
      <c r="Q96" s="154">
        <f t="shared" si="17"/>
        <v>2.7362903861719485E-2</v>
      </c>
      <c r="R96" s="154">
        <f t="shared" si="17"/>
        <v>1.4693550136496088E-2</v>
      </c>
      <c r="S96" s="154">
        <f t="shared" si="17"/>
        <v>1.2258064516129033E-2</v>
      </c>
      <c r="T96" s="154" t="str">
        <f t="shared" si="17"/>
        <v>-</v>
      </c>
      <c r="U96" s="157" t="str">
        <f t="shared" si="17"/>
        <v>-</v>
      </c>
      <c r="V96" s="160" t="str">
        <f t="shared" si="17"/>
        <v>-</v>
      </c>
      <c r="W96" s="162" t="str">
        <f t="shared" si="17"/>
        <v>-</v>
      </c>
      <c r="X96" s="162" t="str">
        <f t="shared" si="17"/>
        <v>-</v>
      </c>
      <c r="Y96" s="162" t="str">
        <f t="shared" si="17"/>
        <v>-</v>
      </c>
      <c r="Z96" s="321">
        <f t="shared" si="17"/>
        <v>1.489018626120783</v>
      </c>
      <c r="AA96" s="116"/>
      <c r="AB96" s="116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8"/>
      <c r="AP96" s="119"/>
    </row>
    <row r="97" spans="1:49" ht="12" customHeight="1" thickBot="1" x14ac:dyDescent="0.25">
      <c r="B97" s="163" t="s">
        <v>99</v>
      </c>
      <c r="C97" s="299">
        <f>SUM(C26:C95)</f>
        <v>744</v>
      </c>
      <c r="D97" s="164"/>
      <c r="E97" s="165">
        <f>SUM(E26:E95)</f>
        <v>2122.230418426514</v>
      </c>
      <c r="F97" s="166">
        <f>SUM(F26:F95)</f>
        <v>2142.8291765136719</v>
      </c>
      <c r="G97" s="167">
        <f>SUM(G26:G95)</f>
        <v>-20.569999999999997</v>
      </c>
      <c r="H97" s="168"/>
      <c r="I97" s="169"/>
      <c r="J97" s="170"/>
      <c r="K97" s="171"/>
      <c r="L97" s="172"/>
      <c r="M97" s="173">
        <f t="shared" ref="M97:T97" si="18">SUM(M26:M95)</f>
        <v>46.159577409744273</v>
      </c>
      <c r="N97" s="165">
        <f t="shared" si="18"/>
        <v>0</v>
      </c>
      <c r="O97" s="166">
        <f t="shared" si="18"/>
        <v>0</v>
      </c>
      <c r="P97" s="166">
        <f t="shared" si="18"/>
        <v>0</v>
      </c>
      <c r="Q97" s="166">
        <f t="shared" si="18"/>
        <v>0.84825001971330405</v>
      </c>
      <c r="R97" s="166">
        <f t="shared" si="18"/>
        <v>0.45550005423137874</v>
      </c>
      <c r="S97" s="166">
        <f t="shared" si="18"/>
        <v>0.38</v>
      </c>
      <c r="T97" s="166">
        <f t="shared" si="18"/>
        <v>0</v>
      </c>
      <c r="U97" s="169"/>
      <c r="V97" s="172"/>
      <c r="W97" s="174">
        <f>SUM(W26:W95)</f>
        <v>0</v>
      </c>
      <c r="X97" s="173">
        <f>SUM(X26:X95)</f>
        <v>0</v>
      </c>
      <c r="Y97" s="175">
        <f>SUM(Y26:Y95)</f>
        <v>0</v>
      </c>
      <c r="Z97" s="173">
        <f>SUM(Z26:Z95)</f>
        <v>46.159577409744273</v>
      </c>
      <c r="AA97" s="116"/>
      <c r="AB97" s="116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8"/>
      <c r="AP97" s="119"/>
    </row>
    <row r="98" spans="1:49" ht="12" hidden="1" customHeight="1" x14ac:dyDescent="0.2">
      <c r="B98" s="176"/>
      <c r="C98" s="177">
        <f>COUNT(C26:C95)</f>
        <v>31</v>
      </c>
      <c r="D98" s="177"/>
      <c r="E98" s="177"/>
      <c r="F98" s="177"/>
      <c r="G98" s="177"/>
      <c r="H98" s="178"/>
      <c r="I98" s="178"/>
      <c r="J98" s="178"/>
      <c r="K98" s="178"/>
      <c r="L98" s="178"/>
      <c r="M98" s="179"/>
      <c r="N98" s="177"/>
      <c r="O98" s="177"/>
      <c r="P98" s="177"/>
      <c r="Q98" s="177"/>
      <c r="R98" s="177"/>
      <c r="S98" s="177"/>
      <c r="T98" s="177"/>
      <c r="U98" s="178"/>
      <c r="V98" s="178"/>
      <c r="W98" s="177"/>
      <c r="X98" s="179"/>
      <c r="Y98" s="179"/>
      <c r="Z98" s="179"/>
      <c r="AA98" s="116"/>
      <c r="AB98" s="116"/>
      <c r="AC98" s="43"/>
      <c r="AD98" s="133"/>
      <c r="AE98" s="313"/>
      <c r="AF98" s="116"/>
      <c r="AG98" s="117"/>
      <c r="AH98" s="117"/>
      <c r="AI98" s="117"/>
      <c r="AJ98" s="117"/>
      <c r="AK98" s="117"/>
      <c r="AL98" s="117"/>
      <c r="AM98" s="117"/>
      <c r="AN98" s="117"/>
      <c r="AO98" s="118"/>
      <c r="AP98" s="119"/>
    </row>
    <row r="99" spans="1:49" s="61" customFormat="1" ht="12" customHeight="1" thickBot="1" x14ac:dyDescent="0.25">
      <c r="B99" s="176"/>
      <c r="C99" s="177"/>
      <c r="D99" s="180"/>
      <c r="E99" s="181"/>
      <c r="F99" s="181"/>
      <c r="G99" s="181"/>
      <c r="H99" s="180"/>
      <c r="I99" s="180"/>
      <c r="J99" s="180"/>
      <c r="K99" s="180"/>
      <c r="L99" s="180"/>
      <c r="M99" s="180"/>
      <c r="N99" s="181"/>
      <c r="O99" s="181"/>
      <c r="P99" s="181"/>
      <c r="Q99" s="182"/>
      <c r="R99" s="182"/>
      <c r="S99" s="182"/>
      <c r="T99" s="181"/>
      <c r="U99" s="180"/>
      <c r="V99" s="180"/>
      <c r="W99" s="183"/>
      <c r="X99" s="184"/>
      <c r="Y99" s="185"/>
      <c r="Z99" s="186"/>
      <c r="AA99" s="116"/>
      <c r="AB99" s="116"/>
      <c r="AC99" s="316"/>
      <c r="AD99" s="316"/>
      <c r="AE99" s="316"/>
      <c r="AF99" s="317"/>
      <c r="AG99" s="317"/>
      <c r="AH99" s="117"/>
      <c r="AI99" s="117"/>
      <c r="AJ99" s="117"/>
      <c r="AK99" s="117"/>
      <c r="AL99" s="117"/>
      <c r="AM99" s="117"/>
      <c r="AN99" s="117"/>
      <c r="AO99" s="118"/>
      <c r="AP99" s="133"/>
    </row>
    <row r="100" spans="1:49" ht="12" customHeight="1" thickBot="1" x14ac:dyDescent="0.25">
      <c r="B100" s="430" t="s">
        <v>100</v>
      </c>
      <c r="C100" s="431"/>
      <c r="D100" s="431"/>
      <c r="E100" s="413" t="s">
        <v>101</v>
      </c>
      <c r="F100" s="415"/>
      <c r="G100" s="413" t="s">
        <v>102</v>
      </c>
      <c r="H100" s="414"/>
      <c r="I100" s="415" t="s">
        <v>103</v>
      </c>
      <c r="J100" s="415"/>
      <c r="K100" s="413" t="s">
        <v>104</v>
      </c>
      <c r="L100" s="414"/>
      <c r="M100" s="415" t="s">
        <v>105</v>
      </c>
      <c r="N100" s="415"/>
      <c r="O100" s="413" t="s">
        <v>106</v>
      </c>
      <c r="P100" s="414"/>
      <c r="Q100" s="415" t="s">
        <v>107</v>
      </c>
      <c r="R100" s="415"/>
      <c r="S100" s="416" t="s">
        <v>108</v>
      </c>
      <c r="T100" s="417"/>
      <c r="U100" s="418"/>
      <c r="V100" s="415" t="s">
        <v>109</v>
      </c>
      <c r="W100" s="414"/>
      <c r="X100" s="187"/>
      <c r="Y100" s="312"/>
      <c r="Z100" s="312"/>
      <c r="AA100" s="312"/>
      <c r="AB100" s="187"/>
      <c r="AC100" s="319"/>
      <c r="AD100" s="319"/>
      <c r="AE100" s="319"/>
      <c r="AF100" s="188"/>
      <c r="AG100" s="188"/>
      <c r="AH100" s="116"/>
      <c r="AI100" s="116"/>
      <c r="AJ100" s="116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8"/>
      <c r="AW100" s="119"/>
    </row>
    <row r="101" spans="1:49" s="188" customFormat="1" ht="12" customHeight="1" x14ac:dyDescent="0.2">
      <c r="B101" s="432"/>
      <c r="C101" s="433"/>
      <c r="D101" s="433"/>
      <c r="E101" s="419" t="s">
        <v>145</v>
      </c>
      <c r="F101" s="420"/>
      <c r="G101" s="405">
        <v>17587.5881993771</v>
      </c>
      <c r="H101" s="406"/>
      <c r="I101" s="405">
        <v>17701.577974319502</v>
      </c>
      <c r="J101" s="406"/>
      <c r="K101" s="405"/>
      <c r="L101" s="406"/>
      <c r="M101" s="405"/>
      <c r="N101" s="406"/>
      <c r="O101" s="405">
        <v>33.539251565933199</v>
      </c>
      <c r="P101" s="406"/>
      <c r="Q101" s="405">
        <v>16.938000440597499</v>
      </c>
      <c r="R101" s="406"/>
      <c r="S101" s="405">
        <v>345.021134614944</v>
      </c>
      <c r="T101" s="407"/>
      <c r="U101" s="406"/>
      <c r="V101" s="405">
        <v>8118.11376953125</v>
      </c>
      <c r="W101" s="408"/>
      <c r="X101" s="314"/>
      <c r="Y101" s="314"/>
      <c r="Z101" s="314"/>
      <c r="AA101" s="314"/>
      <c r="AB101" s="315"/>
      <c r="AC101" s="196"/>
      <c r="AD101" s="196"/>
      <c r="AE101" s="196"/>
      <c r="AF101" s="1"/>
      <c r="AG101" s="1"/>
      <c r="AH101" s="317"/>
      <c r="AI101" s="317"/>
      <c r="AJ101" s="317"/>
      <c r="AK101" s="317"/>
      <c r="AL101" s="317"/>
      <c r="AM101" s="317"/>
      <c r="AN101" s="317"/>
      <c r="AO101" s="317"/>
      <c r="AP101" s="317"/>
      <c r="AQ101" s="317"/>
      <c r="AR101" s="317"/>
      <c r="AS101" s="317"/>
      <c r="AT101" s="317"/>
      <c r="AU101" s="317"/>
      <c r="AV101" s="317"/>
      <c r="AW101" s="317"/>
    </row>
    <row r="102" spans="1:49" s="188" customFormat="1" ht="12" customHeight="1" thickBot="1" x14ac:dyDescent="0.25">
      <c r="B102" s="434"/>
      <c r="C102" s="435"/>
      <c r="D102" s="435"/>
      <c r="E102" s="409" t="s">
        <v>198</v>
      </c>
      <c r="F102" s="410"/>
      <c r="G102" s="389">
        <v>19724.451980352402</v>
      </c>
      <c r="H102" s="391"/>
      <c r="I102" s="389">
        <v>19859.155351162</v>
      </c>
      <c r="J102" s="391"/>
      <c r="K102" s="389"/>
      <c r="L102" s="391"/>
      <c r="M102" s="389"/>
      <c r="N102" s="391"/>
      <c r="O102" s="389">
        <v>34.387001454830198</v>
      </c>
      <c r="P102" s="391"/>
      <c r="Q102" s="389">
        <v>17.393500447273301</v>
      </c>
      <c r="R102" s="391"/>
      <c r="S102" s="389">
        <v>391.20567569136603</v>
      </c>
      <c r="T102" s="390"/>
      <c r="U102" s="391"/>
      <c r="V102" s="389">
        <v>8863.1790000000001</v>
      </c>
      <c r="W102" s="392"/>
      <c r="X102" s="314"/>
      <c r="Y102" s="318"/>
      <c r="Z102" s="318"/>
      <c r="AA102" s="318"/>
      <c r="AB102" s="318"/>
      <c r="AC102" s="197"/>
      <c r="AD102" s="197"/>
      <c r="AE102" s="197"/>
      <c r="AF102" s="197"/>
      <c r="AG102" s="197"/>
    </row>
    <row r="103" spans="1:49" ht="10.35" customHeight="1" x14ac:dyDescent="0.2">
      <c r="B103" s="189"/>
      <c r="C103" s="189"/>
      <c r="D103" s="189"/>
      <c r="E103" s="190"/>
      <c r="F103" s="190"/>
      <c r="G103" s="191"/>
      <c r="H103" s="191"/>
      <c r="I103" s="191"/>
      <c r="J103" s="191"/>
      <c r="K103" s="191"/>
      <c r="L103" s="191"/>
      <c r="M103" s="191"/>
      <c r="N103" s="191"/>
      <c r="O103" s="187"/>
      <c r="P103" s="187"/>
      <c r="Q103" s="191"/>
      <c r="R103" s="191"/>
      <c r="S103" s="191"/>
      <c r="T103" s="192"/>
      <c r="U103" s="192"/>
      <c r="V103" s="192"/>
      <c r="W103" s="192"/>
      <c r="X103" s="193"/>
      <c r="Y103" s="194"/>
      <c r="Z103" s="194"/>
      <c r="AA103" s="195"/>
      <c r="AB103" s="195"/>
      <c r="AC103" s="197"/>
      <c r="AD103" s="197"/>
      <c r="AE103" s="197"/>
      <c r="AF103" s="197"/>
      <c r="AG103" s="197"/>
    </row>
    <row r="104" spans="1:49" s="197" customFormat="1" ht="14.1" customHeight="1" x14ac:dyDescent="0.25">
      <c r="B104" s="198" t="s">
        <v>111</v>
      </c>
      <c r="C104" s="198"/>
      <c r="D104" s="24"/>
      <c r="E104" s="199"/>
      <c r="G104" s="200" t="s">
        <v>112</v>
      </c>
      <c r="H104" s="393"/>
      <c r="I104" s="393"/>
      <c r="J104" s="201" t="s">
        <v>113</v>
      </c>
      <c r="K104" s="394"/>
      <c r="L104" s="394"/>
      <c r="M104" s="202"/>
      <c r="N104" s="24" t="s">
        <v>114</v>
      </c>
      <c r="O104" s="198"/>
      <c r="P104" s="198" t="s">
        <v>115</v>
      </c>
      <c r="Q104" s="24"/>
      <c r="R104" s="199"/>
      <c r="S104" s="199"/>
      <c r="T104" s="395" t="s">
        <v>116</v>
      </c>
      <c r="U104" s="395"/>
      <c r="V104" s="203"/>
      <c r="W104" s="396" t="s">
        <v>117</v>
      </c>
      <c r="X104" s="397"/>
      <c r="Y104" s="397"/>
      <c r="Z104" s="398"/>
    </row>
    <row r="105" spans="1:49" s="197" customFormat="1" ht="14.1" customHeight="1" x14ac:dyDescent="0.25">
      <c r="B105" s="198" t="s">
        <v>118</v>
      </c>
      <c r="C105" s="198"/>
      <c r="D105" s="24"/>
      <c r="E105" s="199"/>
      <c r="F105" s="24"/>
      <c r="G105" s="204"/>
      <c r="J105" s="386"/>
      <c r="K105" s="386"/>
      <c r="L105" s="199" t="s">
        <v>119</v>
      </c>
      <c r="P105" s="197" t="s">
        <v>120</v>
      </c>
      <c r="R105" s="202"/>
      <c r="S105" s="205"/>
      <c r="T105" s="395"/>
      <c r="U105" s="395"/>
      <c r="V105" s="206"/>
      <c r="W105" s="399"/>
      <c r="X105" s="400"/>
      <c r="Y105" s="400"/>
      <c r="Z105" s="401"/>
    </row>
    <row r="106" spans="1:49" s="197" customFormat="1" ht="14.1" customHeight="1" x14ac:dyDescent="0.25">
      <c r="B106" s="198" t="s">
        <v>121</v>
      </c>
      <c r="C106" s="198"/>
      <c r="D106" s="24"/>
      <c r="E106" s="199"/>
      <c r="F106" s="24"/>
      <c r="G106" s="204"/>
      <c r="J106" s="386"/>
      <c r="K106" s="386"/>
      <c r="L106" s="199" t="s">
        <v>122</v>
      </c>
      <c r="M106" s="24"/>
      <c r="N106" s="199"/>
      <c r="O106" s="24"/>
      <c r="P106" s="199"/>
      <c r="Q106" s="199"/>
      <c r="R106" s="207"/>
      <c r="S106" s="205"/>
      <c r="T106" s="395"/>
      <c r="U106" s="395"/>
      <c r="V106" s="206"/>
      <c r="W106" s="399"/>
      <c r="X106" s="400"/>
      <c r="Y106" s="400"/>
      <c r="Z106" s="401"/>
    </row>
    <row r="107" spans="1:49" s="197" customFormat="1" ht="14.1" customHeight="1" x14ac:dyDescent="0.25">
      <c r="B107" s="198" t="s">
        <v>123</v>
      </c>
      <c r="C107" s="198"/>
      <c r="D107" s="24"/>
      <c r="G107" s="200" t="s">
        <v>112</v>
      </c>
      <c r="H107" s="393"/>
      <c r="I107" s="393"/>
      <c r="J107" s="208" t="s">
        <v>113</v>
      </c>
      <c r="K107" s="394"/>
      <c r="L107" s="394"/>
      <c r="M107" s="202"/>
      <c r="N107" s="24" t="s">
        <v>114</v>
      </c>
      <c r="O107" s="209"/>
      <c r="P107" s="209" t="s">
        <v>124</v>
      </c>
      <c r="Q107" s="13"/>
      <c r="R107" s="384" t="s">
        <v>196</v>
      </c>
      <c r="S107" s="384"/>
      <c r="T107" s="395"/>
      <c r="U107" s="395"/>
      <c r="V107" s="210"/>
      <c r="W107" s="399"/>
      <c r="X107" s="400"/>
      <c r="Y107" s="400"/>
      <c r="Z107" s="401"/>
      <c r="AC107" s="9"/>
      <c r="AD107" s="9"/>
      <c r="AE107" s="9"/>
      <c r="AF107" s="9"/>
      <c r="AG107" s="9"/>
    </row>
    <row r="108" spans="1:49" s="197" customFormat="1" ht="14.1" customHeight="1" x14ac:dyDescent="0.25">
      <c r="B108" s="198" t="s">
        <v>126</v>
      </c>
      <c r="C108" s="198"/>
      <c r="D108" s="24"/>
      <c r="E108" s="199"/>
      <c r="F108" s="24"/>
      <c r="G108" s="204"/>
      <c r="H108" s="24"/>
      <c r="I108" s="199"/>
      <c r="J108" s="24"/>
      <c r="K108" s="211"/>
      <c r="L108" s="24"/>
      <c r="M108" s="24"/>
      <c r="N108" s="199"/>
      <c r="O108" s="211"/>
      <c r="P108" s="211"/>
      <c r="Q108" s="211"/>
      <c r="R108" s="207"/>
      <c r="S108" s="207"/>
      <c r="T108" s="395"/>
      <c r="U108" s="395"/>
      <c r="V108" s="206"/>
      <c r="W108" s="399"/>
      <c r="X108" s="400"/>
      <c r="Y108" s="400"/>
      <c r="Z108" s="401"/>
    </row>
    <row r="109" spans="1:49" s="9" customFormat="1" ht="14.1" customHeight="1" x14ac:dyDescent="0.25">
      <c r="B109" s="203" t="s">
        <v>127</v>
      </c>
      <c r="C109" s="203"/>
      <c r="D109" s="203"/>
      <c r="E109" s="203"/>
      <c r="F109" s="212"/>
      <c r="H109" s="213">
        <f>24*(C98)-C97</f>
        <v>0</v>
      </c>
      <c r="I109" s="214" t="s">
        <v>59</v>
      </c>
      <c r="J109" s="385">
        <f>IF(C97=0,0,H109*Z97/C97)</f>
        <v>0</v>
      </c>
      <c r="K109" s="385"/>
      <c r="L109" s="215" t="s">
        <v>64</v>
      </c>
      <c r="M109" s="216"/>
      <c r="N109" s="215"/>
      <c r="O109" s="215"/>
      <c r="P109" s="203"/>
      <c r="Q109" s="203"/>
      <c r="R109" s="203"/>
      <c r="S109" s="203"/>
      <c r="T109" s="217"/>
      <c r="U109" s="26"/>
      <c r="V109" s="26"/>
      <c r="W109" s="399"/>
      <c r="X109" s="400"/>
      <c r="Y109" s="400"/>
      <c r="Z109" s="401"/>
      <c r="AC109" s="219"/>
      <c r="AD109" s="219"/>
      <c r="AE109" s="219"/>
      <c r="AF109" s="219"/>
      <c r="AG109" s="219"/>
    </row>
    <row r="110" spans="1:49" s="197" customFormat="1" ht="14.1" customHeight="1" x14ac:dyDescent="0.25">
      <c r="B110" s="198" t="s">
        <v>128</v>
      </c>
      <c r="C110" s="198"/>
      <c r="D110" s="24"/>
      <c r="E110" s="199"/>
      <c r="F110" s="24"/>
      <c r="G110" s="204"/>
      <c r="H110" s="14">
        <v>0</v>
      </c>
      <c r="I110" s="199" t="s">
        <v>62</v>
      </c>
      <c r="J110" s="386">
        <v>0</v>
      </c>
      <c r="K110" s="386"/>
      <c r="L110" s="24" t="s">
        <v>119</v>
      </c>
      <c r="M110" s="24"/>
      <c r="N110" s="24"/>
      <c r="O110" s="24"/>
      <c r="P110" s="24"/>
      <c r="Q110" s="24"/>
      <c r="R110" s="207"/>
      <c r="S110" s="207"/>
      <c r="T110" s="218"/>
      <c r="U110" s="218"/>
      <c r="V110" s="206"/>
      <c r="W110" s="402"/>
      <c r="X110" s="403"/>
      <c r="Y110" s="403"/>
      <c r="Z110" s="404"/>
    </row>
    <row r="111" spans="1:49" s="219" customFormat="1" ht="14.1" customHeight="1" x14ac:dyDescent="0.25">
      <c r="A111" s="220"/>
      <c r="B111" s="24" t="s">
        <v>129</v>
      </c>
      <c r="C111" s="24"/>
      <c r="D111" s="24"/>
      <c r="E111" s="387" t="s">
        <v>130</v>
      </c>
      <c r="F111" s="387"/>
      <c r="G111" s="387"/>
      <c r="J111" s="388">
        <f>M97+J105+J109</f>
        <v>46.159577409744273</v>
      </c>
      <c r="K111" s="388"/>
      <c r="L111" s="24" t="s">
        <v>119</v>
      </c>
      <c r="M111" s="211"/>
      <c r="N111" s="211"/>
      <c r="O111" s="211"/>
      <c r="P111" s="211"/>
      <c r="Q111" s="211"/>
      <c r="R111" s="211"/>
      <c r="S111" s="211"/>
      <c r="T111" s="221"/>
      <c r="U111" s="221"/>
      <c r="V111" s="221"/>
      <c r="W111" s="221"/>
      <c r="X111" s="221"/>
      <c r="Y111" s="206"/>
      <c r="Z111" s="221"/>
      <c r="AC111" s="1"/>
      <c r="AD111" s="1"/>
      <c r="AE111" s="1"/>
      <c r="AF111" s="1"/>
      <c r="AG111" s="1"/>
    </row>
    <row r="112" spans="1:49" s="197" customFormat="1" ht="14.1" customHeight="1" x14ac:dyDescent="0.25">
      <c r="A112" s="222"/>
      <c r="B112" s="24" t="s">
        <v>129</v>
      </c>
      <c r="C112" s="198"/>
      <c r="D112" s="24"/>
      <c r="E112" s="387" t="s">
        <v>130</v>
      </c>
      <c r="F112" s="387"/>
      <c r="G112" s="387"/>
      <c r="J112" s="386">
        <v>0</v>
      </c>
      <c r="K112" s="386"/>
      <c r="L112" s="24" t="s">
        <v>131</v>
      </c>
      <c r="M112" s="211"/>
      <c r="N112" s="223"/>
      <c r="O112" s="223"/>
      <c r="P112" s="223"/>
      <c r="Q112" s="223"/>
      <c r="R112" s="223"/>
      <c r="S112" s="223"/>
      <c r="T112" s="224"/>
      <c r="U112" s="224"/>
      <c r="V112" s="224"/>
      <c r="W112" s="224"/>
      <c r="X112" s="224"/>
      <c r="Y112" s="206"/>
      <c r="Z112" s="224"/>
      <c r="AC112" s="1"/>
      <c r="AD112" s="1"/>
      <c r="AE112" s="1"/>
      <c r="AF112" s="1"/>
      <c r="AG112" s="1"/>
    </row>
    <row r="113" spans="1:23" ht="12" customHeight="1" x14ac:dyDescent="0.2">
      <c r="B113" s="225"/>
      <c r="C113" s="225"/>
      <c r="D113" s="225"/>
      <c r="E113" s="225"/>
      <c r="F113" s="225"/>
      <c r="G113" s="225"/>
      <c r="H113" s="225"/>
      <c r="I113" s="225"/>
      <c r="J113" s="226"/>
      <c r="K113" s="226"/>
      <c r="L113" s="226"/>
      <c r="M113" s="226"/>
      <c r="N113" s="226"/>
      <c r="O113" s="225"/>
      <c r="P113" s="227"/>
      <c r="Q113" s="227"/>
      <c r="R113" s="227"/>
      <c r="S113" s="227"/>
      <c r="T113" s="228"/>
    </row>
    <row r="114" spans="1:23" ht="12" customHeight="1" x14ac:dyDescent="0.2">
      <c r="B114" s="225"/>
      <c r="C114" s="225"/>
      <c r="D114" s="225"/>
      <c r="E114" s="225"/>
      <c r="F114" s="225"/>
      <c r="G114" s="225"/>
      <c r="H114" s="225"/>
      <c r="I114" s="225"/>
      <c r="J114" s="226"/>
      <c r="K114" s="226"/>
      <c r="L114" s="226"/>
      <c r="M114" s="226"/>
      <c r="N114" s="226"/>
      <c r="O114" s="225"/>
      <c r="P114" s="227"/>
      <c r="Q114" s="227"/>
      <c r="R114" s="227"/>
      <c r="S114" s="227"/>
      <c r="T114" s="228"/>
    </row>
    <row r="115" spans="1:23" ht="15.75" customHeight="1" x14ac:dyDescent="0.25">
      <c r="B115" s="378" t="s">
        <v>155</v>
      </c>
      <c r="C115" s="378"/>
      <c r="D115" s="378"/>
      <c r="E115" s="378"/>
      <c r="F115" s="378"/>
      <c r="G115" s="378"/>
      <c r="H115" s="378"/>
      <c r="I115" s="378"/>
      <c r="J115" s="378"/>
      <c r="K115" s="378"/>
      <c r="L115" s="378"/>
      <c r="M115" s="378"/>
      <c r="N115" s="378"/>
      <c r="O115" s="378"/>
      <c r="P115" s="378"/>
      <c r="Q115" s="378"/>
      <c r="R115" s="378"/>
      <c r="S115" s="378"/>
      <c r="T115" s="378"/>
      <c r="U115" s="378"/>
    </row>
    <row r="116" spans="1:23" ht="15.75" customHeight="1" x14ac:dyDescent="0.25">
      <c r="B116" s="229"/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</row>
    <row r="117" spans="1:23" ht="14.1" customHeight="1" x14ac:dyDescent="0.2">
      <c r="B117" s="379" t="s">
        <v>154</v>
      </c>
      <c r="C117" s="379"/>
      <c r="D117" s="379"/>
      <c r="E117" s="379"/>
      <c r="F117" s="379"/>
      <c r="G117" s="379"/>
      <c r="H117" s="379"/>
      <c r="I117" s="379"/>
      <c r="J117" s="379"/>
      <c r="K117" s="379"/>
      <c r="L117" s="379"/>
      <c r="M117" s="379"/>
      <c r="N117" s="379"/>
      <c r="O117" s="379"/>
      <c r="P117" s="379"/>
      <c r="Q117" s="379"/>
      <c r="R117" s="379"/>
      <c r="S117" s="379"/>
      <c r="T117" s="379"/>
      <c r="U117" s="379"/>
      <c r="V117" s="230"/>
    </row>
    <row r="118" spans="1:23" ht="14.1" customHeight="1" x14ac:dyDescent="0.2">
      <c r="B118" s="379"/>
      <c r="C118" s="379"/>
      <c r="D118" s="379"/>
      <c r="E118" s="379"/>
      <c r="F118" s="379"/>
      <c r="G118" s="379"/>
      <c r="H118" s="379"/>
      <c r="I118" s="379"/>
      <c r="J118" s="379"/>
      <c r="K118" s="379"/>
      <c r="L118" s="379"/>
      <c r="M118" s="379"/>
      <c r="N118" s="379"/>
      <c r="O118" s="379"/>
      <c r="P118" s="379"/>
      <c r="Q118" s="379"/>
      <c r="R118" s="379"/>
      <c r="S118" s="379"/>
      <c r="T118" s="379"/>
      <c r="U118" s="379"/>
      <c r="V118" s="230"/>
    </row>
    <row r="119" spans="1:23" ht="14.1" customHeight="1" x14ac:dyDescent="0.2">
      <c r="B119" s="379"/>
      <c r="C119" s="379"/>
      <c r="D119" s="379"/>
      <c r="E119" s="379"/>
      <c r="F119" s="379"/>
      <c r="G119" s="379"/>
      <c r="H119" s="379"/>
      <c r="I119" s="379"/>
      <c r="J119" s="379"/>
      <c r="K119" s="379"/>
      <c r="L119" s="379"/>
      <c r="M119" s="379"/>
      <c r="N119" s="379"/>
      <c r="O119" s="379"/>
      <c r="P119" s="379"/>
      <c r="Q119" s="379"/>
      <c r="R119" s="379"/>
      <c r="S119" s="379"/>
      <c r="T119" s="379"/>
      <c r="U119" s="379"/>
      <c r="V119" s="230"/>
    </row>
    <row r="120" spans="1:23" ht="44.25" customHeight="1" x14ac:dyDescent="0.2">
      <c r="B120" s="379"/>
      <c r="C120" s="379"/>
      <c r="D120" s="379"/>
      <c r="E120" s="379"/>
      <c r="F120" s="379"/>
      <c r="G120" s="379"/>
      <c r="H120" s="379"/>
      <c r="I120" s="379"/>
      <c r="J120" s="379"/>
      <c r="K120" s="379"/>
      <c r="L120" s="379"/>
      <c r="M120" s="379"/>
      <c r="N120" s="379"/>
      <c r="O120" s="379"/>
      <c r="P120" s="379"/>
      <c r="Q120" s="379"/>
      <c r="R120" s="379"/>
      <c r="S120" s="379"/>
      <c r="T120" s="379"/>
      <c r="U120" s="379"/>
      <c r="V120" s="230"/>
    </row>
    <row r="121" spans="1:23" ht="14.1" customHeight="1" x14ac:dyDescent="0.2">
      <c r="A121" s="231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  <c r="R121" s="232"/>
      <c r="S121" s="233"/>
      <c r="T121" s="234"/>
      <c r="U121" s="235" t="s">
        <v>64</v>
      </c>
      <c r="V121" s="236"/>
      <c r="W121" s="231"/>
    </row>
    <row r="122" spans="1:23" ht="14.1" customHeight="1" x14ac:dyDescent="0.2">
      <c r="A122" s="231"/>
      <c r="B122" s="237" t="s">
        <v>133</v>
      </c>
      <c r="C122" s="238"/>
      <c r="D122" s="238"/>
      <c r="E122" s="238"/>
      <c r="F122" s="238"/>
      <c r="G122" s="238"/>
      <c r="H122" s="238"/>
      <c r="I122" s="238"/>
      <c r="J122" s="238"/>
      <c r="K122" s="380" t="s">
        <v>134</v>
      </c>
      <c r="L122" s="380"/>
      <c r="M122" s="380"/>
      <c r="N122" s="380"/>
      <c r="O122" s="380"/>
      <c r="P122" s="380"/>
      <c r="Q122" s="238" t="s">
        <v>135</v>
      </c>
      <c r="R122" s="233">
        <v>0</v>
      </c>
      <c r="S122" s="233"/>
      <c r="T122" s="234"/>
      <c r="U122" s="235" t="s">
        <v>64</v>
      </c>
      <c r="V122" s="236"/>
      <c r="W122" s="231"/>
    </row>
    <row r="123" spans="1:23" ht="14.1" customHeight="1" x14ac:dyDescent="0.2">
      <c r="A123" s="231"/>
      <c r="B123" s="239"/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240"/>
      <c r="U123" s="241"/>
      <c r="V123" s="242"/>
      <c r="W123" s="231"/>
    </row>
    <row r="124" spans="1:23" ht="14.1" customHeight="1" x14ac:dyDescent="0.2">
      <c r="A124" s="231"/>
      <c r="B124" s="239"/>
      <c r="C124" s="232"/>
      <c r="D124" s="232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40"/>
      <c r="U124" s="241"/>
      <c r="V124" s="242"/>
      <c r="W124" s="231"/>
    </row>
    <row r="125" spans="1:23" ht="14.1" customHeight="1" x14ac:dyDescent="0.25">
      <c r="B125" s="239" t="s">
        <v>136</v>
      </c>
      <c r="C125" s="239"/>
      <c r="D125" s="239"/>
      <c r="E125" s="239"/>
      <c r="F125" s="239"/>
      <c r="G125" s="239"/>
      <c r="H125" s="239"/>
      <c r="I125" s="239"/>
      <c r="J125" s="243"/>
      <c r="K125" s="244"/>
      <c r="L125" s="245"/>
      <c r="M125" s="245"/>
      <c r="N125" s="245"/>
      <c r="O125" s="245"/>
      <c r="P125" s="245"/>
      <c r="Q125" s="246"/>
      <c r="R125" s="381">
        <f>J111</f>
        <v>46.159577409744273</v>
      </c>
      <c r="S125" s="381"/>
      <c r="T125" s="241" t="s">
        <v>64</v>
      </c>
    </row>
    <row r="126" spans="1:23" ht="14.1" customHeight="1" x14ac:dyDescent="0.25">
      <c r="B126" s="239"/>
      <c r="C126" s="239"/>
      <c r="D126" s="239"/>
      <c r="E126" s="239"/>
      <c r="F126" s="239"/>
      <c r="G126" s="239"/>
      <c r="H126" s="239"/>
      <c r="I126" s="239"/>
      <c r="J126" s="243"/>
      <c r="K126" s="244"/>
      <c r="L126" s="247"/>
      <c r="M126" s="247"/>
      <c r="N126" s="247"/>
      <c r="O126" s="247"/>
      <c r="P126" s="247"/>
      <c r="Q126" s="239"/>
      <c r="R126" s="248"/>
      <c r="S126" s="249"/>
      <c r="T126" s="241"/>
    </row>
    <row r="127" spans="1:23" ht="14.1" customHeight="1" x14ac:dyDescent="0.25">
      <c r="B127" s="239" t="s">
        <v>137</v>
      </c>
      <c r="C127" s="239"/>
      <c r="D127" s="239"/>
      <c r="E127" s="239"/>
      <c r="F127" s="239"/>
      <c r="G127" s="239"/>
      <c r="H127" s="239"/>
      <c r="I127" s="239"/>
      <c r="J127" s="243"/>
      <c r="K127" s="244"/>
      <c r="L127" s="247"/>
      <c r="M127" s="247"/>
      <c r="N127" s="247"/>
      <c r="O127" s="247"/>
      <c r="P127" s="247"/>
      <c r="Q127" s="239"/>
      <c r="R127" s="382">
        <f>J112</f>
        <v>0</v>
      </c>
      <c r="S127" s="382"/>
      <c r="T127" s="241" t="s">
        <v>138</v>
      </c>
    </row>
    <row r="128" spans="1:23" ht="14.1" customHeight="1" x14ac:dyDescent="0.25">
      <c r="B128" s="239"/>
      <c r="C128" s="239"/>
      <c r="D128" s="239"/>
      <c r="E128" s="239"/>
      <c r="F128" s="239"/>
      <c r="G128" s="239"/>
      <c r="H128" s="239"/>
      <c r="I128" s="239"/>
      <c r="J128" s="243"/>
      <c r="K128" s="244"/>
      <c r="L128" s="247"/>
      <c r="M128" s="247"/>
      <c r="N128" s="247"/>
      <c r="O128" s="247"/>
      <c r="P128" s="247"/>
      <c r="Q128" s="239"/>
      <c r="R128" s="249"/>
      <c r="S128" s="249"/>
      <c r="T128" s="250"/>
      <c r="U128" s="241"/>
    </row>
    <row r="129" spans="2:21" ht="14.1" customHeight="1" x14ac:dyDescent="0.25">
      <c r="B129" s="239"/>
      <c r="C129" s="239"/>
      <c r="D129" s="239"/>
      <c r="E129" s="239"/>
      <c r="F129" s="239"/>
      <c r="G129" s="239"/>
      <c r="H129" s="239"/>
      <c r="I129" s="239"/>
      <c r="J129" s="243"/>
      <c r="K129" s="244"/>
      <c r="L129" s="247"/>
      <c r="M129" s="247"/>
      <c r="N129" s="247"/>
      <c r="O129" s="247"/>
      <c r="P129" s="247"/>
      <c r="Q129" s="239"/>
      <c r="R129" s="249"/>
      <c r="S129" s="249"/>
      <c r="T129" s="250"/>
      <c r="U129" s="241"/>
    </row>
    <row r="130" spans="2:21" ht="14.1" customHeight="1" x14ac:dyDescent="0.2">
      <c r="B130" s="239" t="s">
        <v>139</v>
      </c>
      <c r="C130" s="239"/>
      <c r="D130" s="239"/>
      <c r="E130" s="239"/>
      <c r="F130" s="239"/>
      <c r="G130" s="239"/>
      <c r="H130" s="239"/>
      <c r="I130" s="239"/>
      <c r="J130" s="239"/>
      <c r="K130" s="251"/>
      <c r="L130" s="252" t="s">
        <v>140</v>
      </c>
      <c r="M130" s="252"/>
      <c r="N130" s="252"/>
      <c r="O130" s="252"/>
      <c r="P130" s="251"/>
      <c r="Q130" s="253"/>
      <c r="R130" s="436" t="str">
        <f>R107</f>
        <v>/ Кузнецов А.С. /</v>
      </c>
      <c r="S130" s="436"/>
      <c r="T130" s="254"/>
      <c r="U130" s="254"/>
    </row>
    <row r="131" spans="2:21" ht="14.1" customHeight="1" x14ac:dyDescent="0.2">
      <c r="B131" s="244"/>
      <c r="C131" s="244"/>
      <c r="D131" s="244"/>
      <c r="E131" s="244"/>
      <c r="F131" s="244"/>
      <c r="G131" s="244"/>
      <c r="H131" s="244"/>
      <c r="I131" s="244"/>
      <c r="J131" s="244"/>
      <c r="K131" s="244"/>
      <c r="L131" s="244"/>
      <c r="M131" s="244"/>
      <c r="N131" s="244"/>
      <c r="O131" s="244"/>
      <c r="P131" s="244"/>
      <c r="Q131" s="244"/>
      <c r="R131" s="244"/>
      <c r="S131" s="244"/>
      <c r="T131" s="255"/>
      <c r="U131" s="244"/>
    </row>
    <row r="132" spans="2:21" ht="12" customHeight="1" x14ac:dyDescent="0.2">
      <c r="L132" s="61"/>
      <c r="M132" s="61"/>
      <c r="N132" s="61"/>
      <c r="O132" s="61"/>
    </row>
    <row r="133" spans="2:21" ht="14.1" customHeight="1" x14ac:dyDescent="0.2">
      <c r="B133" s="239" t="s">
        <v>141</v>
      </c>
      <c r="C133" s="239"/>
      <c r="D133" s="239"/>
      <c r="E133" s="239"/>
      <c r="F133" s="239"/>
      <c r="G133" s="239"/>
      <c r="H133" s="239"/>
      <c r="I133" s="239"/>
      <c r="J133" s="239"/>
      <c r="K133" s="239"/>
      <c r="L133" s="246"/>
      <c r="M133" s="256"/>
      <c r="N133" s="256"/>
      <c r="O133" s="256"/>
      <c r="P133" s="239"/>
      <c r="R133" s="356" t="s">
        <v>197</v>
      </c>
      <c r="S133" s="356"/>
      <c r="T133" s="356"/>
      <c r="U133" s="254"/>
    </row>
    <row r="134" spans="2:21" ht="14.1" customHeight="1" x14ac:dyDescent="0.2">
      <c r="B134" s="244"/>
      <c r="C134" s="244"/>
      <c r="D134" s="244"/>
      <c r="E134" s="244"/>
      <c r="F134" s="244"/>
      <c r="G134" s="244"/>
      <c r="H134" s="244"/>
      <c r="I134" s="244"/>
      <c r="J134" s="244"/>
      <c r="K134" s="244"/>
      <c r="L134" s="244"/>
      <c r="M134" s="244"/>
      <c r="N134" s="244"/>
      <c r="O134" s="244"/>
      <c r="P134" s="244"/>
      <c r="Q134" s="244"/>
      <c r="R134" s="244"/>
      <c r="S134" s="244"/>
      <c r="T134" s="255"/>
      <c r="U134" s="244"/>
    </row>
    <row r="158" spans="5:5" ht="12" customHeight="1" x14ac:dyDescent="0.2">
      <c r="E158" s="257"/>
    </row>
    <row r="159" spans="5:5" ht="12" customHeight="1" x14ac:dyDescent="0.2">
      <c r="E159" s="257"/>
    </row>
  </sheetData>
  <mergeCells count="53">
    <mergeCell ref="X22:Y23"/>
    <mergeCell ref="Z22:Z23"/>
    <mergeCell ref="E23:M23"/>
    <mergeCell ref="N23:W23"/>
    <mergeCell ref="B100:D102"/>
    <mergeCell ref="E100:F100"/>
    <mergeCell ref="G100:H100"/>
    <mergeCell ref="I100:J100"/>
    <mergeCell ref="K100:L100"/>
    <mergeCell ref="M100:N100"/>
    <mergeCell ref="O100:P100"/>
    <mergeCell ref="Q100:R100"/>
    <mergeCell ref="S100:U100"/>
    <mergeCell ref="V100:W100"/>
    <mergeCell ref="E101:F101"/>
    <mergeCell ref="G101:H101"/>
    <mergeCell ref="I101:J101"/>
    <mergeCell ref="K101:L101"/>
    <mergeCell ref="M101:N101"/>
    <mergeCell ref="O101:P101"/>
    <mergeCell ref="Q101:R101"/>
    <mergeCell ref="S101:U101"/>
    <mergeCell ref="V101:W101"/>
    <mergeCell ref="E102:F102"/>
    <mergeCell ref="G102:H102"/>
    <mergeCell ref="I102:J102"/>
    <mergeCell ref="K102:L102"/>
    <mergeCell ref="M102:N102"/>
    <mergeCell ref="O102:P102"/>
    <mergeCell ref="Q102:R102"/>
    <mergeCell ref="S102:U102"/>
    <mergeCell ref="V102:W102"/>
    <mergeCell ref="H104:I104"/>
    <mergeCell ref="K104:L104"/>
    <mergeCell ref="T104:U108"/>
    <mergeCell ref="W104:Z110"/>
    <mergeCell ref="J105:K105"/>
    <mergeCell ref="J106:K106"/>
    <mergeCell ref="H107:I107"/>
    <mergeCell ref="K107:L107"/>
    <mergeCell ref="R130:S130"/>
    <mergeCell ref="R107:S107"/>
    <mergeCell ref="J109:K109"/>
    <mergeCell ref="J110:K110"/>
    <mergeCell ref="E111:G111"/>
    <mergeCell ref="J111:K111"/>
    <mergeCell ref="E112:G112"/>
    <mergeCell ref="J112:K112"/>
    <mergeCell ref="B115:U115"/>
    <mergeCell ref="B117:U120"/>
    <mergeCell ref="K122:P122"/>
    <mergeCell ref="R125:S125"/>
    <mergeCell ref="R127:S127"/>
  </mergeCells>
  <dataValidations count="2">
    <dataValidation type="decimal" allowBlank="1" showInputMessage="1" showErrorMessage="1" error="М1 не больше 200 тонн в сутки" sqref="D113:D114 D109">
      <formula1>0</formula1>
      <formula2>1500</formula2>
    </dataValidation>
    <dataValidation type="decimal" allowBlank="1" showInputMessage="1" showErrorMessage="1" error="Т2 Диапазон от 20 до 60 градусов" sqref="I113:I114">
      <formula1>0</formula1>
      <formula2>10</formula2>
    </dataValidation>
  </dataValidations>
  <pageMargins left="0.35433070866141736" right="0.19685039370078741" top="0.19685039370078741" bottom="0.24" header="0.15748031496062992" footer="0.23622047244094491"/>
  <pageSetup paperSize="9" scale="65" fitToHeight="4" orientation="landscape" r:id="rId1"/>
  <rowBreaks count="1" manualBreakCount="1">
    <brk id="112" min="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9"/>
  <sheetViews>
    <sheetView view="pageBreakPreview" zoomScaleNormal="85" zoomScaleSheetLayoutView="100" workbookViewId="0">
      <selection activeCell="V102" sqref="V102:W102"/>
    </sheetView>
  </sheetViews>
  <sheetFormatPr defaultColWidth="9.28515625" defaultRowHeight="12" customHeight="1" x14ac:dyDescent="0.2"/>
  <cols>
    <col min="1" max="1" width="0.85546875" style="1" customWidth="1"/>
    <col min="2" max="2" width="9.140625" style="1" customWidth="1"/>
    <col min="3" max="3" width="6.7109375" style="1" customWidth="1"/>
    <col min="4" max="4" width="4.7109375" style="1" customWidth="1"/>
    <col min="5" max="7" width="9.7109375" style="1" customWidth="1"/>
    <col min="8" max="10" width="7.5703125" style="1" customWidth="1"/>
    <col min="11" max="12" width="6.7109375" style="1" customWidth="1"/>
    <col min="13" max="16" width="9.7109375" style="1" customWidth="1"/>
    <col min="17" max="19" width="8.85546875" style="1" customWidth="1"/>
    <col min="20" max="20" width="8.85546875" style="2" customWidth="1"/>
    <col min="21" max="22" width="7.5703125" style="1" customWidth="1"/>
    <col min="23" max="25" width="8.7109375" style="1" customWidth="1"/>
    <col min="26" max="26" width="10.7109375" style="1" customWidth="1"/>
    <col min="27" max="27" width="1.7109375" style="1" customWidth="1"/>
    <col min="28" max="29" width="8.7109375" style="1" customWidth="1"/>
    <col min="30" max="30" width="2.7109375" style="1" customWidth="1"/>
    <col min="31" max="31" width="8.7109375" style="1" customWidth="1"/>
    <col min="32" max="32" width="7.5703125" style="1" customWidth="1"/>
    <col min="33" max="16384" width="9.28515625" style="1"/>
  </cols>
  <sheetData>
    <row r="1" spans="1:28" ht="15" customHeight="1" x14ac:dyDescent="0.25">
      <c r="A1" s="3"/>
      <c r="B1" s="4"/>
      <c r="C1" s="4"/>
      <c r="D1" s="4"/>
      <c r="E1" s="4"/>
      <c r="F1" s="4"/>
      <c r="G1" s="4"/>
      <c r="H1" s="4"/>
      <c r="I1" s="5"/>
      <c r="J1" s="3"/>
      <c r="K1" s="6"/>
      <c r="L1" s="4"/>
      <c r="M1" s="4"/>
      <c r="N1" s="6" t="s">
        <v>234</v>
      </c>
      <c r="O1" s="4"/>
      <c r="P1" s="4"/>
      <c r="Q1" s="4"/>
      <c r="R1" s="4"/>
      <c r="S1" s="4"/>
      <c r="T1" s="7"/>
      <c r="U1" s="4"/>
      <c r="V1" s="4"/>
      <c r="W1" s="4"/>
      <c r="X1" s="4"/>
      <c r="Y1" s="4"/>
      <c r="AA1" s="8"/>
      <c r="AB1" s="4"/>
    </row>
    <row r="2" spans="1:28" ht="3.75" customHeight="1" x14ac:dyDescent="0.25">
      <c r="A2" s="3"/>
      <c r="B2" s="4"/>
      <c r="C2" s="4"/>
      <c r="D2" s="4"/>
      <c r="E2" s="4"/>
      <c r="F2" s="4"/>
      <c r="G2" s="4"/>
      <c r="H2" s="4"/>
      <c r="I2" s="5"/>
      <c r="J2" s="3"/>
      <c r="K2" s="6"/>
      <c r="L2" s="4"/>
      <c r="M2" s="4"/>
      <c r="N2" s="6"/>
      <c r="O2" s="4"/>
      <c r="P2" s="4"/>
      <c r="Q2" s="4"/>
      <c r="R2" s="4"/>
      <c r="S2" s="4"/>
      <c r="T2" s="7"/>
      <c r="U2" s="4"/>
      <c r="V2" s="4"/>
      <c r="W2" s="4"/>
      <c r="X2" s="4"/>
      <c r="Y2" s="4"/>
      <c r="AA2" s="8"/>
      <c r="AB2" s="4"/>
    </row>
    <row r="3" spans="1:28" s="9" customFormat="1" ht="12.95" customHeight="1" x14ac:dyDescent="0.25">
      <c r="A3" s="10"/>
      <c r="B3" s="11" t="s">
        <v>1</v>
      </c>
      <c r="C3" s="12"/>
      <c r="D3" s="10"/>
      <c r="E3" s="10"/>
      <c r="F3" s="10"/>
      <c r="G3" s="10"/>
      <c r="H3" s="10"/>
      <c r="I3" s="13"/>
      <c r="J3" s="14"/>
      <c r="K3" s="10"/>
      <c r="L3" s="10"/>
      <c r="M3" s="10"/>
      <c r="N3" s="15"/>
      <c r="O3" s="12"/>
      <c r="P3" s="10"/>
      <c r="Q3" s="10"/>
      <c r="R3" s="10"/>
      <c r="S3" s="10"/>
      <c r="T3" s="16"/>
      <c r="U3" s="17"/>
      <c r="V3" s="18"/>
      <c r="W3" s="19"/>
      <c r="X3" s="16"/>
      <c r="Y3" s="18" t="s">
        <v>2</v>
      </c>
      <c r="Z3" s="10"/>
      <c r="AA3" s="10"/>
      <c r="AB3" s="311" t="s">
        <v>3</v>
      </c>
    </row>
    <row r="4" spans="1:28" s="9" customFormat="1" ht="12.95" customHeight="1" x14ac:dyDescent="0.25">
      <c r="A4" s="10"/>
      <c r="B4" s="11" t="s">
        <v>4</v>
      </c>
      <c r="C4" s="12"/>
      <c r="D4" s="10"/>
      <c r="E4" s="10"/>
      <c r="F4" s="10"/>
      <c r="G4" s="10"/>
      <c r="H4" s="10"/>
      <c r="I4" s="10"/>
      <c r="J4" s="15"/>
      <c r="K4" s="20"/>
      <c r="L4" s="10"/>
      <c r="M4" s="10"/>
      <c r="N4" s="10"/>
      <c r="O4" s="15"/>
      <c r="P4" s="20"/>
      <c r="Q4" s="20"/>
      <c r="R4" s="20"/>
      <c r="S4" s="20"/>
      <c r="T4" s="21"/>
      <c r="U4" s="16"/>
      <c r="V4" s="18"/>
      <c r="W4" s="16"/>
      <c r="X4" s="21"/>
      <c r="Y4" s="22" t="s">
        <v>5</v>
      </c>
      <c r="Z4" s="10"/>
      <c r="AA4" s="10"/>
      <c r="AB4" s="23"/>
    </row>
    <row r="5" spans="1:28" s="9" customFormat="1" ht="12.95" customHeight="1" x14ac:dyDescent="0.25">
      <c r="A5" s="10"/>
      <c r="B5" s="11" t="s">
        <v>6</v>
      </c>
      <c r="C5" s="10"/>
      <c r="D5" s="10"/>
      <c r="E5" s="10"/>
      <c r="F5" s="12"/>
      <c r="G5" s="10"/>
      <c r="H5" s="10"/>
      <c r="I5" s="10"/>
      <c r="J5" s="15"/>
      <c r="K5" s="12"/>
      <c r="L5" s="10"/>
      <c r="M5" s="10"/>
      <c r="N5" s="10"/>
      <c r="O5" s="10"/>
      <c r="P5" s="10"/>
      <c r="Q5" s="10"/>
      <c r="R5" s="10"/>
      <c r="S5" s="10"/>
      <c r="T5" s="21"/>
      <c r="U5" s="18"/>
      <c r="V5" s="18"/>
      <c r="W5" s="21"/>
      <c r="X5" s="16"/>
      <c r="Y5" s="16" t="s">
        <v>7</v>
      </c>
      <c r="Z5" s="10"/>
      <c r="AA5" s="10"/>
      <c r="AB5" s="23"/>
    </row>
    <row r="6" spans="1:28" s="9" customFormat="1" ht="12.95" customHeight="1" thickBot="1" x14ac:dyDescent="0.3">
      <c r="A6" s="10"/>
      <c r="B6" s="24" t="s">
        <v>8</v>
      </c>
      <c r="C6" s="14"/>
      <c r="D6" s="25"/>
      <c r="E6" s="25"/>
      <c r="F6" s="25"/>
      <c r="G6" s="25"/>
      <c r="H6" s="25"/>
      <c r="I6" s="25"/>
      <c r="J6" s="25"/>
      <c r="K6" s="26"/>
      <c r="L6" s="27"/>
      <c r="M6" s="27"/>
      <c r="N6" s="25"/>
      <c r="O6" s="26"/>
      <c r="P6" s="25"/>
      <c r="Q6" s="25"/>
      <c r="R6" s="28" t="s">
        <v>192</v>
      </c>
      <c r="S6" s="25" t="s">
        <v>191</v>
      </c>
      <c r="T6" s="29"/>
      <c r="U6" s="30"/>
      <c r="V6" s="31"/>
      <c r="W6" s="29"/>
      <c r="X6" s="30"/>
      <c r="Y6" s="32" t="s">
        <v>10</v>
      </c>
      <c r="Z6" s="25"/>
      <c r="AA6" s="10"/>
      <c r="AB6" s="23"/>
    </row>
    <row r="7" spans="1:28" ht="12" customHeight="1" x14ac:dyDescent="0.2">
      <c r="A7" s="3"/>
      <c r="B7" s="33" t="s">
        <v>11</v>
      </c>
      <c r="C7" s="34"/>
      <c r="D7" s="34"/>
      <c r="E7" s="35"/>
      <c r="F7" s="35"/>
      <c r="G7" s="35"/>
      <c r="H7" s="36" t="s">
        <v>233</v>
      </c>
      <c r="I7" s="35"/>
      <c r="J7" s="34"/>
      <c r="K7" s="34"/>
      <c r="L7" s="34"/>
      <c r="M7" s="34"/>
      <c r="N7" s="34"/>
      <c r="O7" s="35"/>
      <c r="P7" s="37" t="s">
        <v>13</v>
      </c>
      <c r="Q7" s="34"/>
      <c r="R7" s="34"/>
      <c r="S7" s="34"/>
      <c r="T7" s="38"/>
      <c r="U7" s="34"/>
      <c r="V7" s="37" t="s">
        <v>14</v>
      </c>
      <c r="W7" s="34"/>
      <c r="X7" s="34"/>
      <c r="Y7" s="39" t="s">
        <v>232</v>
      </c>
      <c r="Z7" s="40"/>
      <c r="AA7" s="41"/>
      <c r="AB7" s="3"/>
    </row>
    <row r="8" spans="1:28" ht="12" customHeight="1" x14ac:dyDescent="0.2">
      <c r="A8" s="3"/>
      <c r="B8" s="42" t="s">
        <v>189</v>
      </c>
      <c r="C8" s="43"/>
      <c r="D8" s="44"/>
      <c r="E8" s="43"/>
      <c r="F8" s="45"/>
      <c r="G8" s="45"/>
      <c r="H8" s="43"/>
      <c r="I8" s="45"/>
      <c r="J8" s="43"/>
      <c r="K8" s="45"/>
      <c r="L8" s="43"/>
      <c r="M8" s="43"/>
      <c r="N8" s="43"/>
      <c r="O8" s="45"/>
      <c r="P8" s="43"/>
      <c r="Q8" s="45"/>
      <c r="R8" s="45"/>
      <c r="S8" s="45"/>
      <c r="T8" s="45"/>
      <c r="U8" s="46"/>
      <c r="V8" s="43"/>
      <c r="W8" s="43"/>
      <c r="X8" s="43"/>
      <c r="Y8" s="44"/>
      <c r="Z8" s="47"/>
      <c r="AA8" s="41"/>
      <c r="AB8" s="3"/>
    </row>
    <row r="9" spans="1:28" s="48" customFormat="1" ht="12" customHeight="1" x14ac:dyDescent="0.2">
      <c r="A9" s="49"/>
      <c r="B9" s="50"/>
      <c r="C9" s="51"/>
      <c r="D9" s="52"/>
      <c r="E9" s="51" t="s">
        <v>16</v>
      </c>
      <c r="F9" s="51"/>
      <c r="G9" s="51"/>
      <c r="H9" s="51"/>
      <c r="I9" s="51" t="s">
        <v>17</v>
      </c>
      <c r="J9" s="51"/>
      <c r="K9" s="51"/>
      <c r="L9" s="51" t="s">
        <v>18</v>
      </c>
      <c r="M9" s="51"/>
      <c r="N9" s="51"/>
      <c r="O9" s="51" t="s">
        <v>19</v>
      </c>
      <c r="P9" s="51"/>
      <c r="Q9" s="51"/>
      <c r="R9" s="51"/>
      <c r="S9" s="51" t="s">
        <v>20</v>
      </c>
      <c r="T9" s="53"/>
      <c r="U9" s="51"/>
      <c r="V9" s="51"/>
      <c r="W9" s="51"/>
      <c r="X9" s="51"/>
      <c r="Y9" s="52"/>
      <c r="Z9" s="54"/>
      <c r="AA9" s="49"/>
      <c r="AB9" s="49"/>
    </row>
    <row r="10" spans="1:28" ht="12" customHeight="1" x14ac:dyDescent="0.2">
      <c r="A10" s="3"/>
      <c r="B10" s="55" t="s">
        <v>21</v>
      </c>
      <c r="C10" s="43"/>
      <c r="D10" s="43"/>
      <c r="E10" s="56" t="s">
        <v>22</v>
      </c>
      <c r="F10" s="43"/>
      <c r="G10" s="44"/>
      <c r="H10" s="43"/>
      <c r="I10" s="57" t="s">
        <v>23</v>
      </c>
      <c r="J10" s="58"/>
      <c r="K10" s="58"/>
      <c r="L10" s="57" t="s">
        <v>23</v>
      </c>
      <c r="M10" s="56"/>
      <c r="N10" s="56"/>
      <c r="O10" s="56" t="s">
        <v>24</v>
      </c>
      <c r="P10" s="58"/>
      <c r="Q10" s="58"/>
      <c r="R10" s="56"/>
      <c r="S10" s="56" t="s">
        <v>25</v>
      </c>
      <c r="T10" s="44"/>
      <c r="U10" s="43"/>
      <c r="V10" s="43"/>
      <c r="W10" s="45"/>
      <c r="X10" s="44"/>
      <c r="Y10" s="43"/>
      <c r="Z10" s="47"/>
      <c r="AA10" s="41"/>
      <c r="AB10" s="3"/>
    </row>
    <row r="11" spans="1:28" ht="12" customHeight="1" x14ac:dyDescent="0.2">
      <c r="A11" s="3"/>
      <c r="B11" s="55" t="s">
        <v>26</v>
      </c>
      <c r="C11" s="43"/>
      <c r="D11" s="43"/>
      <c r="E11" s="56" t="s">
        <v>22</v>
      </c>
      <c r="F11" s="45"/>
      <c r="G11" s="44"/>
      <c r="H11" s="45"/>
      <c r="I11" s="57" t="s">
        <v>23</v>
      </c>
      <c r="J11" s="58"/>
      <c r="K11" s="58"/>
      <c r="L11" s="57" t="s">
        <v>23</v>
      </c>
      <c r="M11" s="56"/>
      <c r="N11" s="56"/>
      <c r="O11" s="56" t="s">
        <v>24</v>
      </c>
      <c r="P11" s="58"/>
      <c r="Q11" s="58"/>
      <c r="R11" s="56"/>
      <c r="S11" s="56" t="s">
        <v>25</v>
      </c>
      <c r="T11" s="44"/>
      <c r="U11" s="43"/>
      <c r="V11" s="45"/>
      <c r="W11" s="45"/>
      <c r="X11" s="44"/>
      <c r="Y11" s="43"/>
      <c r="Z11" s="47"/>
      <c r="AA11" s="3"/>
      <c r="AB11" s="3"/>
    </row>
    <row r="12" spans="1:28" ht="12" customHeight="1" x14ac:dyDescent="0.2">
      <c r="A12" s="3"/>
      <c r="B12" s="55" t="s">
        <v>27</v>
      </c>
      <c r="C12" s="43"/>
      <c r="D12" s="43"/>
      <c r="E12" s="59" t="str">
        <f>IF(OR(AB3="СИ-4",AB3="СИ-5"),"","- ")</f>
        <v xml:space="preserve">- </v>
      </c>
      <c r="F12" s="45"/>
      <c r="G12" s="44"/>
      <c r="H12" s="45"/>
      <c r="I12" s="60" t="str">
        <f>IF(OR(AB3="СИ-4",AB3="СИ-5"),"","")</f>
        <v/>
      </c>
      <c r="J12" s="58"/>
      <c r="K12" s="58"/>
      <c r="L12" s="60" t="str">
        <f>IF(OR(AB3="СИ-4",AB3="СИ-5"),"","")</f>
        <v/>
      </c>
      <c r="M12" s="56"/>
      <c r="N12" s="56"/>
      <c r="O12" s="59" t="str">
        <f>IF(OR(AB3="СИ-4",AB3="СИ-5"),"","")</f>
        <v/>
      </c>
      <c r="P12" s="58"/>
      <c r="Q12" s="58"/>
      <c r="R12" s="56"/>
      <c r="S12" s="59" t="str">
        <f>IF(OR(AB3="СИ-4",AB3="СИ-5"),"","")</f>
        <v/>
      </c>
      <c r="T12" s="44"/>
      <c r="U12" s="43"/>
      <c r="V12" s="45"/>
      <c r="W12" s="45"/>
      <c r="X12" s="44"/>
      <c r="Y12" s="43"/>
      <c r="Z12" s="47"/>
      <c r="AA12" s="3"/>
      <c r="AB12" s="3"/>
    </row>
    <row r="13" spans="1:28" ht="12" customHeight="1" x14ac:dyDescent="0.2">
      <c r="A13" s="3"/>
      <c r="B13" s="55" t="s">
        <v>28</v>
      </c>
      <c r="C13" s="43"/>
      <c r="D13" s="43"/>
      <c r="E13" s="59" t="str">
        <f>IF(OR(AB3="СИ-4",AB3="СИ-5"),"","- ")</f>
        <v xml:space="preserve">- </v>
      </c>
      <c r="F13" s="45"/>
      <c r="G13" s="44"/>
      <c r="H13" s="45"/>
      <c r="I13" s="60" t="str">
        <f>IF(OR(AB3="СИ-4",AB3="СИ-5"),"","")</f>
        <v/>
      </c>
      <c r="J13" s="58"/>
      <c r="K13" s="58"/>
      <c r="L13" s="60" t="str">
        <f>IF(OR(AB3="СИ-4",AB3="СИ-5"),"","")</f>
        <v/>
      </c>
      <c r="M13" s="56"/>
      <c r="N13" s="56"/>
      <c r="O13" s="59" t="str">
        <f>IF(OR(AB3="СИ-4",AB3="СИ-5"),"","")</f>
        <v/>
      </c>
      <c r="P13" s="58"/>
      <c r="Q13" s="58"/>
      <c r="R13" s="56"/>
      <c r="S13" s="59" t="str">
        <f>IF(OR(AB3="СИ-4",AB3="СИ-5"),"","")</f>
        <v/>
      </c>
      <c r="T13" s="44"/>
      <c r="U13" s="43"/>
      <c r="V13" s="45"/>
      <c r="W13" s="45"/>
      <c r="X13" s="44"/>
      <c r="Y13" s="43"/>
      <c r="Z13" s="47"/>
      <c r="AA13" s="3"/>
      <c r="AB13" s="3"/>
    </row>
    <row r="14" spans="1:28" ht="12" customHeight="1" x14ac:dyDescent="0.2">
      <c r="A14" s="3"/>
      <c r="B14" s="55" t="s">
        <v>29</v>
      </c>
      <c r="C14" s="43"/>
      <c r="D14" s="43"/>
      <c r="E14" s="56" t="s">
        <v>188</v>
      </c>
      <c r="F14" s="45"/>
      <c r="G14" s="44"/>
      <c r="H14" s="45"/>
      <c r="I14" s="57" t="s">
        <v>23</v>
      </c>
      <c r="J14" s="58"/>
      <c r="K14" s="58"/>
      <c r="L14" s="57" t="s">
        <v>23</v>
      </c>
      <c r="M14" s="56"/>
      <c r="N14" s="56"/>
      <c r="O14" s="56"/>
      <c r="P14" s="58"/>
      <c r="Q14" s="58"/>
      <c r="R14" s="56"/>
      <c r="S14" s="56"/>
      <c r="T14" s="44"/>
      <c r="U14" s="43"/>
      <c r="V14" s="45"/>
      <c r="W14" s="45"/>
      <c r="X14" s="44"/>
      <c r="Y14" s="43"/>
      <c r="Z14" s="47"/>
      <c r="AA14" s="3"/>
      <c r="AB14" s="3"/>
    </row>
    <row r="15" spans="1:28" ht="12" customHeight="1" x14ac:dyDescent="0.2">
      <c r="A15" s="3"/>
      <c r="B15" s="55" t="s">
        <v>152</v>
      </c>
      <c r="C15" s="43"/>
      <c r="D15" s="43"/>
      <c r="E15" s="56" t="s">
        <v>188</v>
      </c>
      <c r="F15" s="45"/>
      <c r="G15" s="44"/>
      <c r="H15" s="45"/>
      <c r="I15" s="57" t="s">
        <v>23</v>
      </c>
      <c r="J15" s="58"/>
      <c r="K15" s="58"/>
      <c r="L15" s="57" t="s">
        <v>23</v>
      </c>
      <c r="M15" s="56"/>
      <c r="N15" s="56"/>
      <c r="O15" s="56"/>
      <c r="P15" s="58"/>
      <c r="Q15" s="58"/>
      <c r="R15" s="56"/>
      <c r="S15" s="56"/>
      <c r="T15" s="44"/>
      <c r="U15" s="43"/>
      <c r="V15" s="45"/>
      <c r="W15" s="45"/>
      <c r="X15" s="44"/>
      <c r="Y15" s="43"/>
      <c r="Z15" s="47"/>
      <c r="AA15" s="3"/>
      <c r="AB15" s="3"/>
    </row>
    <row r="16" spans="1:28" ht="9" customHeight="1" x14ac:dyDescent="0.2">
      <c r="A16" s="3"/>
      <c r="B16" s="345"/>
      <c r="C16" s="46"/>
      <c r="D16" s="43"/>
      <c r="E16" s="45"/>
      <c r="F16" s="44"/>
      <c r="G16" s="61"/>
      <c r="H16" s="43"/>
      <c r="I16" s="43"/>
      <c r="J16" s="46"/>
      <c r="K16" s="45"/>
      <c r="L16" s="44"/>
      <c r="M16" s="44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7"/>
      <c r="AA16" s="41"/>
      <c r="AB16" s="3"/>
    </row>
    <row r="17" spans="1:42" ht="12" customHeight="1" x14ac:dyDescent="0.2">
      <c r="A17" s="3"/>
      <c r="B17" s="62" t="s">
        <v>30</v>
      </c>
      <c r="C17" s="46"/>
      <c r="D17" s="43"/>
      <c r="E17" s="45"/>
      <c r="F17" s="44"/>
      <c r="G17" s="58"/>
      <c r="H17" s="43"/>
      <c r="I17" s="43"/>
      <c r="J17" s="46"/>
      <c r="K17" s="45"/>
      <c r="L17" s="44"/>
      <c r="M17" s="44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7"/>
      <c r="AA17" s="41"/>
      <c r="AB17" s="3"/>
      <c r="AC17" s="9"/>
      <c r="AD17" s="9"/>
      <c r="AE17" s="9"/>
      <c r="AF17" s="9"/>
      <c r="AG17" s="9"/>
    </row>
    <row r="18" spans="1:42" s="9" customFormat="1" ht="14.1" customHeight="1" x14ac:dyDescent="0.25">
      <c r="A18" s="63" t="s">
        <v>3</v>
      </c>
      <c r="B18" s="64" t="str">
        <f>IF( OR(A18="СИ-4", A18="СИ-5"),"Договорные нагрузки, Гкал/ч,       Qот=0.2071          Qвент.=        Qтех.пот.=","Договорные нагрузки, Гкал/ч,           Qот=0.2071          Qвент.=        Qтех.пот.=           Qгвс=0.1647")</f>
        <v>Договорные нагрузки, Гкал/ч,           Qот=0.2071          Qвент.=        Qтех.пот.=           Qгвс=0.1647</v>
      </c>
      <c r="C18" s="25"/>
      <c r="D18" s="25"/>
      <c r="E18" s="25"/>
      <c r="F18" s="25"/>
      <c r="G18" s="13"/>
      <c r="H18" s="14"/>
      <c r="I18" s="13"/>
      <c r="J18" s="14"/>
      <c r="K18" s="25"/>
      <c r="L18" s="13"/>
      <c r="M18" s="13"/>
      <c r="N18" s="14"/>
      <c r="O18" s="25"/>
      <c r="P18" s="13"/>
      <c r="Q18" s="13"/>
      <c r="R18" s="13"/>
      <c r="S18" s="13"/>
      <c r="T18" s="14"/>
      <c r="U18" s="13"/>
      <c r="V18" s="13"/>
      <c r="W18" s="13"/>
      <c r="X18" s="14"/>
      <c r="Y18" s="25"/>
      <c r="Z18" s="65"/>
      <c r="AA18" s="23"/>
      <c r="AB18" s="10"/>
    </row>
    <row r="19" spans="1:42" s="9" customFormat="1" ht="14.1" customHeight="1" x14ac:dyDescent="0.25">
      <c r="A19" s="63" t="s">
        <v>3</v>
      </c>
      <c r="B19" s="66" t="str">
        <f>IF( OR(A19="СИ-4", A19="СИ-5"),"Договорные нагрузки (ср.час), Гкал/ч:   ","Договорные нагрузки (ср.час), Гкал/ч:      Qтех.гвс.ср=         Qгвс.ср= ")</f>
        <v xml:space="preserve">Договорные нагрузки (ср.час), Гкал/ч:      Qтех.гвс.ср=         Qгвс.ср= </v>
      </c>
      <c r="C19" s="25"/>
      <c r="D19" s="25"/>
      <c r="E19" s="25"/>
      <c r="F19" s="25"/>
      <c r="G19" s="13"/>
      <c r="H19" s="14"/>
      <c r="I19" s="13"/>
      <c r="J19" s="14"/>
      <c r="K19" s="25"/>
      <c r="L19" s="13"/>
      <c r="M19" s="13"/>
      <c r="N19" s="14"/>
      <c r="O19" s="25"/>
      <c r="P19" s="13"/>
      <c r="Q19" s="13"/>
      <c r="R19" s="13"/>
      <c r="S19" s="13"/>
      <c r="T19" s="14"/>
      <c r="U19" s="13"/>
      <c r="V19" s="13"/>
      <c r="W19" s="13"/>
      <c r="X19" s="14"/>
      <c r="Y19" s="25"/>
      <c r="Z19" s="65"/>
      <c r="AA19" s="23"/>
      <c r="AB19" s="10"/>
      <c r="AC19" s="10"/>
      <c r="AD19" s="10"/>
      <c r="AE19" s="10"/>
      <c r="AF19" s="10"/>
      <c r="AG19" s="10"/>
    </row>
    <row r="20" spans="1:42" s="9" customFormat="1" ht="14.1" customHeight="1" thickBot="1" x14ac:dyDescent="0.3">
      <c r="A20" s="63" t="s">
        <v>3</v>
      </c>
      <c r="B20" s="67" t="str">
        <f>IF( OR(A20="СИ-4", A20="СИ-5"),"Договорные расходы, т/сут:  Gот=66.24  Gвент.=0  Gтех.пот.=0 ","Договорные расходы, т/сут:  Gот=66.24  Gвент.=0  Gтех.пот.=0  Gгвс=0  ")</f>
        <v xml:space="preserve">Договорные расходы, т/сут:  Gот=66.24  Gвент.=0  Gтех.пот.=0  Gгвс=0  </v>
      </c>
      <c r="C20" s="68"/>
      <c r="D20" s="68"/>
      <c r="E20" s="68"/>
      <c r="F20" s="68"/>
      <c r="G20" s="69"/>
      <c r="H20" s="70"/>
      <c r="I20" s="69"/>
      <c r="J20" s="70"/>
      <c r="K20" s="68"/>
      <c r="L20" s="69"/>
      <c r="M20" s="69"/>
      <c r="N20" s="70"/>
      <c r="O20" s="68"/>
      <c r="P20" s="69"/>
      <c r="Q20" s="69"/>
      <c r="R20" s="69"/>
      <c r="S20" s="69"/>
      <c r="T20" s="70"/>
      <c r="U20" s="69"/>
      <c r="V20" s="70"/>
      <c r="W20" s="70"/>
      <c r="X20" s="13"/>
      <c r="Y20" s="14"/>
      <c r="Z20" s="65"/>
      <c r="AA20" s="23"/>
      <c r="AB20" s="10"/>
      <c r="AC20" s="72"/>
      <c r="AD20" s="72"/>
      <c r="AE20" s="72"/>
      <c r="AF20" s="72"/>
      <c r="AG20" s="72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 s="71" customFormat="1" ht="11.25" hidden="1" customHeight="1" x14ac:dyDescent="0.2">
      <c r="A21" s="72"/>
      <c r="B21" s="73"/>
      <c r="C21" s="74"/>
      <c r="D21" s="74"/>
      <c r="E21" s="74"/>
      <c r="F21" s="74"/>
      <c r="G21" s="75"/>
      <c r="H21" s="52"/>
      <c r="I21" s="75"/>
      <c r="J21" s="52"/>
      <c r="K21" s="74"/>
      <c r="L21" s="75"/>
      <c r="M21" s="75"/>
      <c r="N21" s="52"/>
      <c r="O21" s="74"/>
      <c r="P21" s="75"/>
      <c r="Q21" s="75"/>
      <c r="R21" s="75"/>
      <c r="S21" s="75"/>
      <c r="T21" s="52"/>
      <c r="U21" s="75"/>
      <c r="V21" s="52"/>
      <c r="W21" s="52"/>
      <c r="X21" s="75"/>
      <c r="Y21" s="52"/>
      <c r="Z21" s="76"/>
      <c r="AA21" s="77"/>
      <c r="AB21" s="72"/>
      <c r="AC21" s="3"/>
      <c r="AD21" s="3"/>
      <c r="AE21" s="3"/>
      <c r="AF21" s="3"/>
      <c r="AG21" s="3"/>
      <c r="AH21" s="72"/>
      <c r="AI21" s="72"/>
      <c r="AJ21" s="72"/>
      <c r="AK21" s="72"/>
      <c r="AL21" s="72"/>
      <c r="AM21" s="72"/>
      <c r="AN21" s="72"/>
      <c r="AO21" s="72"/>
      <c r="AP21" s="72"/>
    </row>
    <row r="22" spans="1:42" s="78" customFormat="1" ht="15" customHeight="1" thickBot="1" x14ac:dyDescent="0.3">
      <c r="A22" s="3"/>
      <c r="B22" s="79" t="s">
        <v>231</v>
      </c>
      <c r="C22" s="43"/>
      <c r="D22" s="43"/>
      <c r="E22" s="43"/>
      <c r="F22" s="43"/>
      <c r="G22" s="43"/>
      <c r="H22" s="43"/>
      <c r="I22" s="43"/>
      <c r="J22" s="43"/>
      <c r="K22" s="44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21" t="s">
        <v>31</v>
      </c>
      <c r="Y22" s="422"/>
      <c r="Z22" s="425" t="s">
        <v>32</v>
      </c>
      <c r="AA22" s="41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ht="12" customHeight="1" thickBot="1" x14ac:dyDescent="0.25">
      <c r="A23" s="3"/>
      <c r="B23" s="80"/>
      <c r="C23" s="81"/>
      <c r="D23" s="81"/>
      <c r="E23" s="427" t="s">
        <v>33</v>
      </c>
      <c r="F23" s="428"/>
      <c r="G23" s="428"/>
      <c r="H23" s="428"/>
      <c r="I23" s="428"/>
      <c r="J23" s="428"/>
      <c r="K23" s="428"/>
      <c r="L23" s="428"/>
      <c r="M23" s="429"/>
      <c r="N23" s="427" t="s">
        <v>34</v>
      </c>
      <c r="O23" s="428"/>
      <c r="P23" s="428"/>
      <c r="Q23" s="428"/>
      <c r="R23" s="428"/>
      <c r="S23" s="428"/>
      <c r="T23" s="428"/>
      <c r="U23" s="428"/>
      <c r="V23" s="428"/>
      <c r="W23" s="428"/>
      <c r="X23" s="423"/>
      <c r="Y23" s="424"/>
      <c r="Z23" s="426"/>
      <c r="AA23" s="41"/>
      <c r="AB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ht="12" customHeight="1" x14ac:dyDescent="0.2">
      <c r="A24" s="3"/>
      <c r="B24" s="82" t="s">
        <v>35</v>
      </c>
      <c r="C24" s="83" t="s">
        <v>36</v>
      </c>
      <c r="D24" s="84" t="s">
        <v>37</v>
      </c>
      <c r="E24" s="85" t="s">
        <v>38</v>
      </c>
      <c r="F24" s="86" t="s">
        <v>39</v>
      </c>
      <c r="G24" s="87" t="s">
        <v>40</v>
      </c>
      <c r="H24" s="85" t="s">
        <v>41</v>
      </c>
      <c r="I24" s="86" t="s">
        <v>42</v>
      </c>
      <c r="J24" s="87" t="s">
        <v>43</v>
      </c>
      <c r="K24" s="85" t="s">
        <v>44</v>
      </c>
      <c r="L24" s="88" t="s">
        <v>45</v>
      </c>
      <c r="M24" s="89" t="s">
        <v>46</v>
      </c>
      <c r="N24" s="90" t="s">
        <v>47</v>
      </c>
      <c r="O24" s="86" t="s">
        <v>48</v>
      </c>
      <c r="P24" s="88" t="s">
        <v>40</v>
      </c>
      <c r="Q24" s="91" t="s">
        <v>49</v>
      </c>
      <c r="R24" s="83" t="s">
        <v>50</v>
      </c>
      <c r="S24" s="89" t="s">
        <v>51</v>
      </c>
      <c r="T24" s="92" t="s">
        <v>52</v>
      </c>
      <c r="U24" s="90" t="s">
        <v>53</v>
      </c>
      <c r="V24" s="86" t="s">
        <v>54</v>
      </c>
      <c r="W24" s="93" t="s">
        <v>55</v>
      </c>
      <c r="X24" s="94" t="s">
        <v>56</v>
      </c>
      <c r="Y24" s="94" t="s">
        <v>57</v>
      </c>
      <c r="Z24" s="95" t="s">
        <v>58</v>
      </c>
      <c r="AA24" s="96"/>
      <c r="AB24" s="96"/>
      <c r="AC24" s="346" t="s">
        <v>194</v>
      </c>
      <c r="AD24" s="346"/>
      <c r="AE24" s="301"/>
      <c r="AF24" s="301"/>
      <c r="AG24" s="301"/>
      <c r="AH24" s="97"/>
      <c r="AI24" s="97"/>
      <c r="AJ24" s="97"/>
      <c r="AK24" s="97"/>
      <c r="AL24" s="97"/>
      <c r="AM24" s="97"/>
      <c r="AN24" s="97"/>
      <c r="AO24" s="98"/>
      <c r="AP24" s="3"/>
    </row>
    <row r="25" spans="1:42" ht="12" customHeight="1" thickBot="1" x14ac:dyDescent="0.25">
      <c r="A25" s="3"/>
      <c r="B25" s="99"/>
      <c r="C25" s="100" t="s">
        <v>59</v>
      </c>
      <c r="D25" s="101"/>
      <c r="E25" s="102" t="s">
        <v>60</v>
      </c>
      <c r="F25" s="103" t="s">
        <v>60</v>
      </c>
      <c r="G25" s="104" t="s">
        <v>60</v>
      </c>
      <c r="H25" s="102" t="s">
        <v>61</v>
      </c>
      <c r="I25" s="103" t="s">
        <v>62</v>
      </c>
      <c r="J25" s="104" t="s">
        <v>61</v>
      </c>
      <c r="K25" s="102" t="s">
        <v>63</v>
      </c>
      <c r="L25" s="105" t="s">
        <v>63</v>
      </c>
      <c r="M25" s="106" t="s">
        <v>64</v>
      </c>
      <c r="N25" s="107" t="s">
        <v>60</v>
      </c>
      <c r="O25" s="103" t="s">
        <v>60</v>
      </c>
      <c r="P25" s="105" t="s">
        <v>60</v>
      </c>
      <c r="Q25" s="108" t="s">
        <v>65</v>
      </c>
      <c r="R25" s="100" t="s">
        <v>66</v>
      </c>
      <c r="S25" s="109" t="s">
        <v>66</v>
      </c>
      <c r="T25" s="110" t="s">
        <v>65</v>
      </c>
      <c r="U25" s="107" t="s">
        <v>61</v>
      </c>
      <c r="V25" s="103" t="s">
        <v>61</v>
      </c>
      <c r="W25" s="111" t="s">
        <v>64</v>
      </c>
      <c r="X25" s="111" t="s">
        <v>64</v>
      </c>
      <c r="Y25" s="112" t="s">
        <v>67</v>
      </c>
      <c r="Z25" s="106" t="s">
        <v>67</v>
      </c>
      <c r="AA25" s="113"/>
      <c r="AB25" s="113"/>
      <c r="AC25" s="346" t="s">
        <v>195</v>
      </c>
      <c r="AD25" s="346"/>
      <c r="AE25" s="347" t="s">
        <v>146</v>
      </c>
      <c r="AF25" s="348" t="s">
        <v>148</v>
      </c>
      <c r="AG25" s="349" t="s">
        <v>149</v>
      </c>
      <c r="AH25" s="114"/>
      <c r="AI25" s="114"/>
      <c r="AJ25" s="114"/>
      <c r="AK25" s="114"/>
      <c r="AL25" s="114"/>
      <c r="AM25" s="114"/>
      <c r="AN25" s="114"/>
      <c r="AO25" s="115"/>
      <c r="AP25" s="3"/>
    </row>
    <row r="26" spans="1:42" ht="12" customHeight="1" x14ac:dyDescent="0.2">
      <c r="A26" s="3"/>
      <c r="B26" s="344" t="s">
        <v>230</v>
      </c>
      <c r="C26" s="361">
        <v>24</v>
      </c>
      <c r="D26" s="360" t="s">
        <v>23</v>
      </c>
      <c r="E26" s="339">
        <v>65.684066772460895</v>
      </c>
      <c r="F26" s="336">
        <v>66.3427734375</v>
      </c>
      <c r="G26" s="338">
        <v>-0.65870666503906306</v>
      </c>
      <c r="H26" s="342">
        <v>74.426513671875</v>
      </c>
      <c r="I26" s="341">
        <v>50.242416381835902</v>
      </c>
      <c r="J26" s="340">
        <f t="shared" ref="J26:J57" si="0">IF(AND(ISNUMBER(H26),ISNUMBER(I26)),H26-I26,"-")</f>
        <v>24.184097290039098</v>
      </c>
      <c r="K26" s="334">
        <v>7.0794506072998002</v>
      </c>
      <c r="L26" s="333">
        <v>3.9621288776397701</v>
      </c>
      <c r="M26" s="329">
        <v>1.55999779701233</v>
      </c>
      <c r="N26" s="339"/>
      <c r="O26" s="336"/>
      <c r="P26" s="338"/>
      <c r="Q26" s="337">
        <v>0</v>
      </c>
      <c r="R26" s="336">
        <v>0</v>
      </c>
      <c r="S26" s="336">
        <f t="shared" ref="S26:S55" si="1">ROUND(Q26-R26,2)</f>
        <v>0</v>
      </c>
      <c r="T26" s="335"/>
      <c r="U26" s="334"/>
      <c r="V26" s="333"/>
      <c r="W26" s="332"/>
      <c r="X26" s="331"/>
      <c r="Y26" s="330"/>
      <c r="Z26" s="329">
        <v>1.55999779701233</v>
      </c>
      <c r="AA26" s="297"/>
      <c r="AB26" s="116"/>
      <c r="AC26" s="350">
        <f t="shared" ref="AC26:AC43" si="2">F26/24</f>
        <v>2.7642822265625</v>
      </c>
      <c r="AD26" s="117"/>
      <c r="AE26" s="351">
        <f t="shared" ref="AE26:AE43" si="3">ROUND((E26*H26-F26*I26)/1000,3)</f>
        <v>1.5549999999999999</v>
      </c>
      <c r="AF26" s="352">
        <f t="shared" ref="AF26:AF43" si="4">Z26-AE26</f>
        <v>4.9977970123300519E-3</v>
      </c>
      <c r="AG26" s="353">
        <f>G26/F26*100</f>
        <v>-0.99288382277176801</v>
      </c>
      <c r="AH26" s="117"/>
      <c r="AI26" s="117"/>
      <c r="AJ26" s="117"/>
      <c r="AK26" s="117"/>
      <c r="AL26" s="117"/>
      <c r="AM26" s="117"/>
      <c r="AN26" s="117"/>
      <c r="AO26" s="118"/>
      <c r="AP26" s="119"/>
    </row>
    <row r="27" spans="1:42" s="120" customFormat="1" ht="12" customHeight="1" x14ac:dyDescent="0.2">
      <c r="A27" s="121"/>
      <c r="B27" s="122" t="s">
        <v>229</v>
      </c>
      <c r="C27" s="362">
        <v>24</v>
      </c>
      <c r="D27" s="358" t="s">
        <v>23</v>
      </c>
      <c r="E27" s="123">
        <v>67.264472961425795</v>
      </c>
      <c r="F27" s="124">
        <v>67.935211181640597</v>
      </c>
      <c r="G27" s="125">
        <v>-0.67073822021484397</v>
      </c>
      <c r="H27" s="126">
        <v>74.679504394531307</v>
      </c>
      <c r="I27" s="127">
        <v>50.522068023681598</v>
      </c>
      <c r="J27" s="128">
        <f t="shared" si="0"/>
        <v>24.157436370849709</v>
      </c>
      <c r="K27" s="129">
        <v>7.1740837097168004</v>
      </c>
      <c r="L27" s="130">
        <v>3.9478948116302499</v>
      </c>
      <c r="M27" s="303">
        <v>1.5959181785583501</v>
      </c>
      <c r="N27" s="123"/>
      <c r="O27" s="124"/>
      <c r="P27" s="125"/>
      <c r="Q27" s="131">
        <v>0</v>
      </c>
      <c r="R27" s="124">
        <v>0</v>
      </c>
      <c r="S27" s="124">
        <f t="shared" si="1"/>
        <v>0</v>
      </c>
      <c r="T27" s="132"/>
      <c r="U27" s="129"/>
      <c r="V27" s="130"/>
      <c r="W27" s="305"/>
      <c r="X27" s="306"/>
      <c r="Y27" s="307"/>
      <c r="Z27" s="303">
        <v>1.5959181785583501</v>
      </c>
      <c r="AA27" s="297"/>
      <c r="AB27" s="116"/>
      <c r="AC27" s="350">
        <f t="shared" si="2"/>
        <v>2.830633799235025</v>
      </c>
      <c r="AD27" s="117"/>
      <c r="AE27" s="351">
        <f t="shared" si="3"/>
        <v>1.591</v>
      </c>
      <c r="AF27" s="352">
        <f t="shared" si="4"/>
        <v>4.9181785583500837E-3</v>
      </c>
      <c r="AG27" s="353">
        <f t="shared" ref="AG27:AG43" si="5">G27/F27*100</f>
        <v>-0.98732043155274707</v>
      </c>
      <c r="AH27" s="117"/>
      <c r="AI27" s="117"/>
      <c r="AJ27" s="117"/>
      <c r="AK27" s="117"/>
      <c r="AL27" s="117"/>
      <c r="AM27" s="117"/>
      <c r="AN27" s="117"/>
      <c r="AO27" s="118"/>
      <c r="AP27" s="119"/>
    </row>
    <row r="28" spans="1:42" ht="12" customHeight="1" x14ac:dyDescent="0.2">
      <c r="A28" s="121"/>
      <c r="B28" s="122" t="s">
        <v>228</v>
      </c>
      <c r="C28" s="362">
        <v>24</v>
      </c>
      <c r="D28" s="358" t="s">
        <v>23</v>
      </c>
      <c r="E28" s="123">
        <v>67.690536499023395</v>
      </c>
      <c r="F28" s="124">
        <v>68.356658935546903</v>
      </c>
      <c r="G28" s="125">
        <v>-0.66612243652343806</v>
      </c>
      <c r="H28" s="126">
        <v>75.501983642578097</v>
      </c>
      <c r="I28" s="127">
        <v>51.113513946533203</v>
      </c>
      <c r="J28" s="128">
        <f t="shared" si="0"/>
        <v>24.388469696044893</v>
      </c>
      <c r="K28" s="129">
        <v>7.2858138084411603</v>
      </c>
      <c r="L28" s="130">
        <v>3.9402527809143102</v>
      </c>
      <c r="M28" s="303">
        <v>1.6219578981399501</v>
      </c>
      <c r="N28" s="123"/>
      <c r="O28" s="124"/>
      <c r="P28" s="125"/>
      <c r="Q28" s="131">
        <v>0</v>
      </c>
      <c r="R28" s="124">
        <v>0</v>
      </c>
      <c r="S28" s="124">
        <f t="shared" si="1"/>
        <v>0</v>
      </c>
      <c r="T28" s="132"/>
      <c r="U28" s="129"/>
      <c r="V28" s="130"/>
      <c r="W28" s="305"/>
      <c r="X28" s="306"/>
      <c r="Y28" s="307"/>
      <c r="Z28" s="303">
        <v>1.6219578981399501</v>
      </c>
      <c r="AA28" s="297"/>
      <c r="AB28" s="116"/>
      <c r="AC28" s="350">
        <f t="shared" si="2"/>
        <v>2.8481941223144545</v>
      </c>
      <c r="AD28" s="117"/>
      <c r="AE28" s="351">
        <f t="shared" si="3"/>
        <v>1.617</v>
      </c>
      <c r="AF28" s="352">
        <f t="shared" si="4"/>
        <v>4.9578981399500677E-3</v>
      </c>
      <c r="AG28" s="353">
        <f t="shared" si="5"/>
        <v>-0.97448068249140296</v>
      </c>
      <c r="AH28" s="117"/>
      <c r="AI28" s="117"/>
      <c r="AJ28" s="117"/>
      <c r="AK28" s="117"/>
      <c r="AL28" s="117"/>
      <c r="AM28" s="117"/>
      <c r="AN28" s="117"/>
      <c r="AO28" s="118"/>
      <c r="AP28" s="119"/>
    </row>
    <row r="29" spans="1:42" ht="12" customHeight="1" x14ac:dyDescent="0.2">
      <c r="A29" s="121"/>
      <c r="B29" s="122" t="s">
        <v>227</v>
      </c>
      <c r="C29" s="362">
        <v>24</v>
      </c>
      <c r="D29" s="358" t="s">
        <v>23</v>
      </c>
      <c r="E29" s="123">
        <v>66.634696960449205</v>
      </c>
      <c r="F29" s="124">
        <v>67.278976440429702</v>
      </c>
      <c r="G29" s="125">
        <v>-0.64427947998046897</v>
      </c>
      <c r="H29" s="126">
        <v>76.323921203613295</v>
      </c>
      <c r="I29" s="127">
        <v>51.731945037841797</v>
      </c>
      <c r="J29" s="128">
        <f t="shared" si="0"/>
        <v>24.591976165771499</v>
      </c>
      <c r="K29" s="129">
        <v>7.3001275062561</v>
      </c>
      <c r="L29" s="130">
        <v>3.9142646789550799</v>
      </c>
      <c r="M29" s="303">
        <v>1.61055779457092</v>
      </c>
      <c r="N29" s="123"/>
      <c r="O29" s="124"/>
      <c r="P29" s="125"/>
      <c r="Q29" s="131">
        <v>0</v>
      </c>
      <c r="R29" s="124">
        <v>0</v>
      </c>
      <c r="S29" s="124">
        <f t="shared" si="1"/>
        <v>0</v>
      </c>
      <c r="T29" s="132"/>
      <c r="U29" s="129"/>
      <c r="V29" s="130"/>
      <c r="W29" s="305"/>
      <c r="X29" s="306"/>
      <c r="Y29" s="307"/>
      <c r="Z29" s="303">
        <v>1.61055779457092</v>
      </c>
      <c r="AA29" s="297"/>
      <c r="AB29" s="116"/>
      <c r="AC29" s="350">
        <f t="shared" si="2"/>
        <v>2.8032906850179042</v>
      </c>
      <c r="AD29" s="117"/>
      <c r="AE29" s="351">
        <f t="shared" si="3"/>
        <v>1.605</v>
      </c>
      <c r="AF29" s="352">
        <f t="shared" si="4"/>
        <v>5.5577945709199827E-3</v>
      </c>
      <c r="AG29" s="353">
        <f t="shared" si="5"/>
        <v>-0.95762378393334846</v>
      </c>
      <c r="AH29" s="117"/>
      <c r="AI29" s="117"/>
      <c r="AJ29" s="117"/>
      <c r="AK29" s="117"/>
      <c r="AL29" s="117"/>
      <c r="AM29" s="117"/>
      <c r="AN29" s="117"/>
      <c r="AO29" s="118"/>
      <c r="AP29" s="119"/>
    </row>
    <row r="30" spans="1:42" ht="12" customHeight="1" x14ac:dyDescent="0.2">
      <c r="A30" s="121"/>
      <c r="B30" s="122" t="s">
        <v>226</v>
      </c>
      <c r="C30" s="362">
        <v>24</v>
      </c>
      <c r="D30" s="358" t="s">
        <v>23</v>
      </c>
      <c r="E30" s="123">
        <v>67.833587646484403</v>
      </c>
      <c r="F30" s="124">
        <v>68.466361999511705</v>
      </c>
      <c r="G30" s="125">
        <v>-0.63277435302734397</v>
      </c>
      <c r="H30" s="126">
        <v>74.5263671875</v>
      </c>
      <c r="I30" s="127">
        <v>50.969772338867202</v>
      </c>
      <c r="J30" s="128">
        <f t="shared" si="0"/>
        <v>23.556594848632798</v>
      </c>
      <c r="K30" s="129">
        <v>7.2314715385437003</v>
      </c>
      <c r="L30" s="130">
        <v>3.93199610710144</v>
      </c>
      <c r="M30" s="303">
        <v>1.5706878900528001</v>
      </c>
      <c r="N30" s="123"/>
      <c r="O30" s="124"/>
      <c r="P30" s="125"/>
      <c r="Q30" s="131">
        <v>5.0000002374872598E-4</v>
      </c>
      <c r="R30" s="124">
        <v>0</v>
      </c>
      <c r="S30" s="124">
        <f t="shared" si="1"/>
        <v>0</v>
      </c>
      <c r="T30" s="132"/>
      <c r="U30" s="129"/>
      <c r="V30" s="130"/>
      <c r="W30" s="305"/>
      <c r="X30" s="306"/>
      <c r="Y30" s="307"/>
      <c r="Z30" s="303">
        <v>1.5706878900528001</v>
      </c>
      <c r="AA30" s="297"/>
      <c r="AB30" s="116"/>
      <c r="AC30" s="350">
        <f t="shared" si="2"/>
        <v>2.8527650833129878</v>
      </c>
      <c r="AD30" s="117"/>
      <c r="AE30" s="351">
        <f t="shared" si="3"/>
        <v>1.5660000000000001</v>
      </c>
      <c r="AF30" s="352">
        <f t="shared" si="4"/>
        <v>4.6878900528000145E-3</v>
      </c>
      <c r="AG30" s="353">
        <f t="shared" si="5"/>
        <v>-0.92421202842916761</v>
      </c>
      <c r="AH30" s="117"/>
      <c r="AI30" s="117"/>
      <c r="AJ30" s="117"/>
      <c r="AK30" s="117"/>
      <c r="AL30" s="117"/>
      <c r="AM30" s="117"/>
      <c r="AN30" s="117"/>
      <c r="AO30" s="118"/>
      <c r="AP30" s="119"/>
    </row>
    <row r="31" spans="1:42" ht="12" customHeight="1" x14ac:dyDescent="0.2">
      <c r="A31" s="121"/>
      <c r="B31" s="122" t="s">
        <v>225</v>
      </c>
      <c r="C31" s="362">
        <v>24</v>
      </c>
      <c r="D31" s="358" t="s">
        <v>78</v>
      </c>
      <c r="E31" s="123">
        <v>30.311</v>
      </c>
      <c r="F31" s="124">
        <v>30.582000000000001</v>
      </c>
      <c r="G31" s="125">
        <f>E31-F31</f>
        <v>-0.2710000000000008</v>
      </c>
      <c r="H31" s="126">
        <v>72.900000000000006</v>
      </c>
      <c r="I31" s="127">
        <v>50.450576782226598</v>
      </c>
      <c r="J31" s="128">
        <f t="shared" si="0"/>
        <v>22.449423217773408</v>
      </c>
      <c r="K31" s="129">
        <v>7.2569532394409197</v>
      </c>
      <c r="L31" s="130">
        <v>3.91926240921021</v>
      </c>
      <c r="M31" s="303">
        <v>0.66800000000000004</v>
      </c>
      <c r="N31" s="123"/>
      <c r="O31" s="124"/>
      <c r="P31" s="125"/>
      <c r="Q31" s="131">
        <v>8.2499999552965199E-3</v>
      </c>
      <c r="R31" s="124">
        <v>7.0000002160668399E-3</v>
      </c>
      <c r="S31" s="124">
        <f t="shared" si="1"/>
        <v>0</v>
      </c>
      <c r="T31" s="132"/>
      <c r="U31" s="129"/>
      <c r="V31" s="130"/>
      <c r="W31" s="305"/>
      <c r="X31" s="306"/>
      <c r="Y31" s="307"/>
      <c r="Z31" s="303">
        <v>0.66800000000000004</v>
      </c>
      <c r="AA31" s="297"/>
      <c r="AB31" s="116"/>
      <c r="AC31" s="350">
        <f t="shared" si="2"/>
        <v>1.2742500000000001</v>
      </c>
      <c r="AD31" s="117"/>
      <c r="AE31" s="351">
        <f t="shared" si="3"/>
        <v>0.66700000000000004</v>
      </c>
      <c r="AF31" s="352">
        <f t="shared" si="4"/>
        <v>1.0000000000000009E-3</v>
      </c>
      <c r="AG31" s="353">
        <f t="shared" si="5"/>
        <v>-0.88614217513570337</v>
      </c>
      <c r="AH31" s="117"/>
      <c r="AI31" s="117"/>
      <c r="AJ31" s="117"/>
      <c r="AK31" s="117"/>
      <c r="AL31" s="117"/>
      <c r="AM31" s="117"/>
      <c r="AN31" s="117"/>
      <c r="AO31" s="118"/>
      <c r="AP31" s="119"/>
    </row>
    <row r="32" spans="1:42" ht="12" customHeight="1" x14ac:dyDescent="0.2">
      <c r="A32" s="121"/>
      <c r="B32" s="122" t="s">
        <v>224</v>
      </c>
      <c r="C32" s="362">
        <v>24</v>
      </c>
      <c r="D32" s="358" t="s">
        <v>23</v>
      </c>
      <c r="E32" s="123">
        <v>31.948524475097699</v>
      </c>
      <c r="F32" s="124">
        <v>32.244255065917997</v>
      </c>
      <c r="G32" s="125">
        <v>-0.295730590820313</v>
      </c>
      <c r="H32" s="126">
        <v>73.922660827636705</v>
      </c>
      <c r="I32" s="127">
        <v>49.229122161865199</v>
      </c>
      <c r="J32" s="128">
        <f t="shared" si="0"/>
        <v>24.693538665771506</v>
      </c>
      <c r="K32" s="129">
        <v>7.1440300941467303</v>
      </c>
      <c r="L32" s="130">
        <v>3.6681921482086199</v>
      </c>
      <c r="M32" s="303">
        <v>0.77679169178009</v>
      </c>
      <c r="N32" s="123"/>
      <c r="O32" s="124"/>
      <c r="P32" s="125"/>
      <c r="Q32" s="131">
        <v>1.1250000447034799E-2</v>
      </c>
      <c r="R32" s="124">
        <v>7.2500002570450297E-3</v>
      </c>
      <c r="S32" s="124">
        <f t="shared" si="1"/>
        <v>0</v>
      </c>
      <c r="T32" s="132"/>
      <c r="U32" s="129"/>
      <c r="V32" s="130"/>
      <c r="W32" s="305"/>
      <c r="X32" s="306"/>
      <c r="Y32" s="307"/>
      <c r="Z32" s="303">
        <v>0.77679169178009</v>
      </c>
      <c r="AA32" s="297"/>
      <c r="AB32" s="116"/>
      <c r="AC32" s="350">
        <f t="shared" si="2"/>
        <v>1.3435106277465831</v>
      </c>
      <c r="AD32" s="117"/>
      <c r="AE32" s="351">
        <f t="shared" si="3"/>
        <v>0.77400000000000002</v>
      </c>
      <c r="AF32" s="352">
        <f t="shared" si="4"/>
        <v>2.7916917800899776E-3</v>
      </c>
      <c r="AG32" s="353">
        <f t="shared" si="5"/>
        <v>-0.91715746019171851</v>
      </c>
      <c r="AH32" s="117"/>
      <c r="AI32" s="117"/>
      <c r="AJ32" s="117"/>
      <c r="AK32" s="117"/>
      <c r="AL32" s="117"/>
      <c r="AM32" s="117"/>
      <c r="AN32" s="117"/>
      <c r="AO32" s="118"/>
      <c r="AP32" s="119"/>
    </row>
    <row r="33" spans="1:42" ht="12" customHeight="1" x14ac:dyDescent="0.2">
      <c r="A33" s="121"/>
      <c r="B33" s="122" t="s">
        <v>223</v>
      </c>
      <c r="C33" s="362">
        <v>24</v>
      </c>
      <c r="D33" s="358" t="s">
        <v>23</v>
      </c>
      <c r="E33" s="123">
        <v>71.574790954589801</v>
      </c>
      <c r="F33" s="124">
        <v>72.250228881835895</v>
      </c>
      <c r="G33" s="125">
        <v>-0.67543792724609397</v>
      </c>
      <c r="H33" s="126">
        <v>73.672035217285199</v>
      </c>
      <c r="I33" s="127">
        <v>50.076362609863303</v>
      </c>
      <c r="J33" s="128">
        <f t="shared" si="0"/>
        <v>23.595672607421896</v>
      </c>
      <c r="K33" s="129">
        <v>7.1666622161865199</v>
      </c>
      <c r="L33" s="130">
        <v>3.7202894687652601</v>
      </c>
      <c r="M33" s="303">
        <v>1.6604355573654199</v>
      </c>
      <c r="N33" s="123"/>
      <c r="O33" s="124"/>
      <c r="P33" s="125"/>
      <c r="Q33" s="131">
        <v>0</v>
      </c>
      <c r="R33" s="124">
        <v>0</v>
      </c>
      <c r="S33" s="124">
        <f t="shared" si="1"/>
        <v>0</v>
      </c>
      <c r="T33" s="132"/>
      <c r="U33" s="129"/>
      <c r="V33" s="130"/>
      <c r="W33" s="305"/>
      <c r="X33" s="306"/>
      <c r="Y33" s="307"/>
      <c r="Z33" s="303">
        <v>1.6604355573654199</v>
      </c>
      <c r="AA33" s="297"/>
      <c r="AB33" s="116"/>
      <c r="AC33" s="350">
        <f t="shared" si="2"/>
        <v>3.0104262034098288</v>
      </c>
      <c r="AD33" s="117"/>
      <c r="AE33" s="351">
        <f t="shared" si="3"/>
        <v>1.655</v>
      </c>
      <c r="AF33" s="352">
        <f t="shared" si="4"/>
        <v>5.4355573654198963E-3</v>
      </c>
      <c r="AG33" s="353">
        <f t="shared" si="5"/>
        <v>-0.93485922148532163</v>
      </c>
      <c r="AH33" s="117"/>
      <c r="AI33" s="117"/>
      <c r="AJ33" s="117"/>
      <c r="AK33" s="117"/>
      <c r="AL33" s="117"/>
      <c r="AM33" s="117"/>
      <c r="AN33" s="117"/>
      <c r="AO33" s="118"/>
      <c r="AP33" s="133"/>
    </row>
    <row r="34" spans="1:42" ht="12" customHeight="1" x14ac:dyDescent="0.2">
      <c r="A34" s="121"/>
      <c r="B34" s="122" t="s">
        <v>222</v>
      </c>
      <c r="C34" s="362">
        <v>24</v>
      </c>
      <c r="D34" s="358" t="s">
        <v>23</v>
      </c>
      <c r="E34" s="123">
        <v>71.038459777832003</v>
      </c>
      <c r="F34" s="124">
        <v>71.715286254882798</v>
      </c>
      <c r="G34" s="125">
        <v>-0.67682647705078103</v>
      </c>
      <c r="H34" s="126">
        <v>72.944694519042997</v>
      </c>
      <c r="I34" s="127">
        <v>49.938934326171903</v>
      </c>
      <c r="J34" s="128">
        <f t="shared" si="0"/>
        <v>23.005760192871094</v>
      </c>
      <c r="K34" s="129">
        <v>7.1132130622863796</v>
      </c>
      <c r="L34" s="130">
        <v>3.75752925872803</v>
      </c>
      <c r="M34" s="303">
        <v>1.6056715250015301</v>
      </c>
      <c r="N34" s="123"/>
      <c r="O34" s="124"/>
      <c r="P34" s="125"/>
      <c r="Q34" s="131">
        <v>2.1250000223517401E-2</v>
      </c>
      <c r="R34" s="124">
        <v>1.9250001758337E-2</v>
      </c>
      <c r="S34" s="124">
        <f t="shared" si="1"/>
        <v>0</v>
      </c>
      <c r="T34" s="132"/>
      <c r="U34" s="129"/>
      <c r="V34" s="130"/>
      <c r="W34" s="305"/>
      <c r="X34" s="306"/>
      <c r="Y34" s="307"/>
      <c r="Z34" s="303">
        <v>1.6056715250015301</v>
      </c>
      <c r="AA34" s="297"/>
      <c r="AB34" s="116"/>
      <c r="AC34" s="350">
        <f t="shared" si="2"/>
        <v>2.9881369272867833</v>
      </c>
      <c r="AD34" s="117"/>
      <c r="AE34" s="351">
        <f t="shared" si="3"/>
        <v>1.6</v>
      </c>
      <c r="AF34" s="352">
        <f t="shared" si="4"/>
        <v>5.6715250015300089E-3</v>
      </c>
      <c r="AG34" s="353">
        <f t="shared" si="5"/>
        <v>-0.94376877287399608</v>
      </c>
      <c r="AH34" s="117"/>
      <c r="AI34" s="117"/>
      <c r="AJ34" s="117"/>
      <c r="AK34" s="117"/>
      <c r="AL34" s="117"/>
      <c r="AM34" s="117"/>
      <c r="AN34" s="117"/>
      <c r="AO34" s="118"/>
      <c r="AP34" s="119"/>
    </row>
    <row r="35" spans="1:42" ht="12" customHeight="1" x14ac:dyDescent="0.2">
      <c r="A35" s="121"/>
      <c r="B35" s="122" t="s">
        <v>221</v>
      </c>
      <c r="C35" s="362">
        <v>24</v>
      </c>
      <c r="D35" s="358" t="s">
        <v>23</v>
      </c>
      <c r="E35" s="123">
        <v>71.171310424804702</v>
      </c>
      <c r="F35" s="124">
        <v>71.859191894531307</v>
      </c>
      <c r="G35" s="125">
        <v>-0.68788146972656306</v>
      </c>
      <c r="H35" s="126">
        <v>73.446250915527301</v>
      </c>
      <c r="I35" s="127">
        <v>50.326000213622997</v>
      </c>
      <c r="J35" s="128">
        <f t="shared" si="0"/>
        <v>23.120250701904304</v>
      </c>
      <c r="K35" s="129">
        <v>7.0801892280578604</v>
      </c>
      <c r="L35" s="130">
        <v>3.7450263500213601</v>
      </c>
      <c r="M35" s="303">
        <v>1.6161026954650899</v>
      </c>
      <c r="N35" s="123"/>
      <c r="O35" s="124"/>
      <c r="P35" s="125"/>
      <c r="Q35" s="131">
        <v>0</v>
      </c>
      <c r="R35" s="124">
        <v>0</v>
      </c>
      <c r="S35" s="124">
        <f t="shared" si="1"/>
        <v>0</v>
      </c>
      <c r="T35" s="132"/>
      <c r="U35" s="129"/>
      <c r="V35" s="130"/>
      <c r="W35" s="305"/>
      <c r="X35" s="306"/>
      <c r="Y35" s="307"/>
      <c r="Z35" s="303">
        <v>1.6161026954650899</v>
      </c>
      <c r="AA35" s="297"/>
      <c r="AB35" s="116"/>
      <c r="AC35" s="350">
        <f t="shared" si="2"/>
        <v>2.994132995605471</v>
      </c>
      <c r="AD35" s="117"/>
      <c r="AE35" s="351">
        <f t="shared" si="3"/>
        <v>1.611</v>
      </c>
      <c r="AF35" s="352">
        <f t="shared" si="4"/>
        <v>5.1026954650899015E-3</v>
      </c>
      <c r="AG35" s="353">
        <f t="shared" si="5"/>
        <v>-0.95726301895542576</v>
      </c>
      <c r="AH35" s="117"/>
      <c r="AI35" s="117"/>
      <c r="AJ35" s="117"/>
      <c r="AK35" s="117"/>
      <c r="AL35" s="117"/>
      <c r="AM35" s="117"/>
      <c r="AN35" s="117"/>
      <c r="AO35" s="118"/>
      <c r="AP35" s="119"/>
    </row>
    <row r="36" spans="1:42" ht="12" customHeight="1" x14ac:dyDescent="0.2">
      <c r="B36" s="122" t="s">
        <v>220</v>
      </c>
      <c r="C36" s="362">
        <v>24</v>
      </c>
      <c r="D36" s="358" t="s">
        <v>23</v>
      </c>
      <c r="E36" s="123">
        <v>70.907279968261705</v>
      </c>
      <c r="F36" s="124">
        <v>71.594551086425795</v>
      </c>
      <c r="G36" s="125">
        <v>-0.68727111816406306</v>
      </c>
      <c r="H36" s="126">
        <v>73.610633850097699</v>
      </c>
      <c r="I36" s="127">
        <v>50.472713470458999</v>
      </c>
      <c r="J36" s="128">
        <f t="shared" si="0"/>
        <v>23.1379203796387</v>
      </c>
      <c r="K36" s="129">
        <v>7.10959815979004</v>
      </c>
      <c r="L36" s="130">
        <v>3.74710273742676</v>
      </c>
      <c r="M36" s="303">
        <v>1.6112103462219201</v>
      </c>
      <c r="N36" s="123"/>
      <c r="O36" s="124"/>
      <c r="P36" s="125"/>
      <c r="Q36" s="131">
        <v>0</v>
      </c>
      <c r="R36" s="124">
        <v>0</v>
      </c>
      <c r="S36" s="124">
        <f t="shared" si="1"/>
        <v>0</v>
      </c>
      <c r="T36" s="132"/>
      <c r="U36" s="129"/>
      <c r="V36" s="130"/>
      <c r="W36" s="305"/>
      <c r="X36" s="306"/>
      <c r="Y36" s="307"/>
      <c r="Z36" s="303">
        <v>1.6112103462219201</v>
      </c>
      <c r="AA36" s="297"/>
      <c r="AB36" s="116"/>
      <c r="AC36" s="350">
        <f t="shared" si="2"/>
        <v>2.9831062952677416</v>
      </c>
      <c r="AD36" s="117"/>
      <c r="AE36" s="351">
        <f t="shared" si="3"/>
        <v>1.6060000000000001</v>
      </c>
      <c r="AF36" s="352">
        <f t="shared" si="4"/>
        <v>5.2103462219199592E-3</v>
      </c>
      <c r="AG36" s="353">
        <f t="shared" si="5"/>
        <v>-0.95994891752923983</v>
      </c>
      <c r="AH36" s="117"/>
      <c r="AI36" s="117"/>
      <c r="AJ36" s="117"/>
      <c r="AK36" s="117"/>
      <c r="AL36" s="117"/>
      <c r="AM36" s="117"/>
      <c r="AN36" s="117"/>
      <c r="AO36" s="118"/>
      <c r="AP36" s="119"/>
    </row>
    <row r="37" spans="1:42" ht="12" customHeight="1" x14ac:dyDescent="0.2">
      <c r="B37" s="122" t="s">
        <v>219</v>
      </c>
      <c r="C37" s="362">
        <v>24</v>
      </c>
      <c r="D37" s="358" t="s">
        <v>23</v>
      </c>
      <c r="E37" s="123">
        <v>69.695869445800795</v>
      </c>
      <c r="F37" s="124">
        <v>70.371932983398395</v>
      </c>
      <c r="G37" s="125">
        <v>-0.67606353759765603</v>
      </c>
      <c r="H37" s="126">
        <v>74.851943969726605</v>
      </c>
      <c r="I37" s="127">
        <v>50.960994720458999</v>
      </c>
      <c r="J37" s="128">
        <f t="shared" si="0"/>
        <v>23.890949249267607</v>
      </c>
      <c r="K37" s="129">
        <v>7.1285634040832502</v>
      </c>
      <c r="L37" s="130">
        <v>3.75904512405396</v>
      </c>
      <c r="M37" s="303">
        <v>1.6359344720840501</v>
      </c>
      <c r="N37" s="123"/>
      <c r="O37" s="124"/>
      <c r="P37" s="125"/>
      <c r="Q37" s="131">
        <v>0</v>
      </c>
      <c r="R37" s="124">
        <v>0</v>
      </c>
      <c r="S37" s="124">
        <f t="shared" si="1"/>
        <v>0</v>
      </c>
      <c r="T37" s="132"/>
      <c r="U37" s="129"/>
      <c r="V37" s="130"/>
      <c r="W37" s="305"/>
      <c r="X37" s="306"/>
      <c r="Y37" s="307"/>
      <c r="Z37" s="303">
        <v>1.6359344720840501</v>
      </c>
      <c r="AA37" s="297"/>
      <c r="AB37" s="116"/>
      <c r="AC37" s="350">
        <f t="shared" si="2"/>
        <v>2.9321638743082663</v>
      </c>
      <c r="AD37" s="117"/>
      <c r="AE37" s="351">
        <f t="shared" si="3"/>
        <v>1.631</v>
      </c>
      <c r="AF37" s="352">
        <f t="shared" si="4"/>
        <v>4.9344720840500678E-3</v>
      </c>
      <c r="AG37" s="353">
        <f t="shared" si="5"/>
        <v>-0.96070053633051078</v>
      </c>
      <c r="AH37" s="117"/>
      <c r="AI37" s="117"/>
      <c r="AJ37" s="117"/>
      <c r="AK37" s="117"/>
      <c r="AL37" s="117"/>
      <c r="AM37" s="117"/>
      <c r="AN37" s="117"/>
      <c r="AO37" s="118"/>
      <c r="AP37" s="119"/>
    </row>
    <row r="38" spans="1:42" ht="12" customHeight="1" x14ac:dyDescent="0.2">
      <c r="B38" s="122" t="s">
        <v>218</v>
      </c>
      <c r="C38" s="362">
        <v>24</v>
      </c>
      <c r="D38" s="358" t="s">
        <v>23</v>
      </c>
      <c r="E38" s="123">
        <v>67.853378295898395</v>
      </c>
      <c r="F38" s="124">
        <v>68.526199340820298</v>
      </c>
      <c r="G38" s="125">
        <v>-0.672821044921875</v>
      </c>
      <c r="H38" s="126">
        <v>78.129615783691406</v>
      </c>
      <c r="I38" s="127">
        <v>52.294239044189503</v>
      </c>
      <c r="J38" s="128">
        <f t="shared" si="0"/>
        <v>25.835376739501903</v>
      </c>
      <c r="K38" s="129">
        <v>7.1596732139587402</v>
      </c>
      <c r="L38" s="130">
        <v>3.7413666248321502</v>
      </c>
      <c r="M38" s="303">
        <v>1.7233799695968599</v>
      </c>
      <c r="N38" s="123"/>
      <c r="O38" s="124"/>
      <c r="P38" s="125"/>
      <c r="Q38" s="131">
        <v>3.50000010803342E-3</v>
      </c>
      <c r="R38" s="124">
        <v>0</v>
      </c>
      <c r="S38" s="124">
        <f t="shared" si="1"/>
        <v>0</v>
      </c>
      <c r="T38" s="132"/>
      <c r="U38" s="129"/>
      <c r="V38" s="130"/>
      <c r="W38" s="305"/>
      <c r="X38" s="306"/>
      <c r="Y38" s="307"/>
      <c r="Z38" s="303">
        <v>1.7233799695968599</v>
      </c>
      <c r="AA38" s="297"/>
      <c r="AB38" s="116"/>
      <c r="AC38" s="350">
        <f t="shared" si="2"/>
        <v>2.8552583058675123</v>
      </c>
      <c r="AD38" s="117"/>
      <c r="AE38" s="351">
        <f t="shared" si="3"/>
        <v>1.718</v>
      </c>
      <c r="AF38" s="352">
        <f t="shared" si="4"/>
        <v>5.3799695968599348E-3</v>
      </c>
      <c r="AG38" s="353">
        <f t="shared" si="5"/>
        <v>-0.98184497519780423</v>
      </c>
      <c r="AH38" s="117"/>
      <c r="AI38" s="117"/>
      <c r="AJ38" s="117"/>
      <c r="AK38" s="117"/>
      <c r="AL38" s="117"/>
      <c r="AM38" s="117"/>
      <c r="AN38" s="117"/>
      <c r="AO38" s="118"/>
      <c r="AP38" s="119"/>
    </row>
    <row r="39" spans="1:42" ht="12" customHeight="1" x14ac:dyDescent="0.2">
      <c r="B39" s="122" t="s">
        <v>217</v>
      </c>
      <c r="C39" s="362">
        <v>24</v>
      </c>
      <c r="D39" s="358" t="s">
        <v>23</v>
      </c>
      <c r="E39" s="123">
        <v>66.877433776855497</v>
      </c>
      <c r="F39" s="124">
        <v>67.56640625</v>
      </c>
      <c r="G39" s="125">
        <v>-0.68897247314453103</v>
      </c>
      <c r="H39" s="126">
        <v>80.734100341796903</v>
      </c>
      <c r="I39" s="127">
        <v>53.654186248779297</v>
      </c>
      <c r="J39" s="128">
        <f t="shared" si="0"/>
        <v>27.079914093017607</v>
      </c>
      <c r="K39" s="129">
        <v>7.16099309921265</v>
      </c>
      <c r="L39" s="130">
        <v>3.71319484710693</v>
      </c>
      <c r="M39" s="303">
        <v>1.77990281581879</v>
      </c>
      <c r="N39" s="123"/>
      <c r="O39" s="124"/>
      <c r="P39" s="125"/>
      <c r="Q39" s="131">
        <v>0</v>
      </c>
      <c r="R39" s="124">
        <v>0</v>
      </c>
      <c r="S39" s="124">
        <f t="shared" si="1"/>
        <v>0</v>
      </c>
      <c r="T39" s="132"/>
      <c r="U39" s="129"/>
      <c r="V39" s="130"/>
      <c r="W39" s="305"/>
      <c r="X39" s="306"/>
      <c r="Y39" s="307"/>
      <c r="Z39" s="303">
        <v>1.77990281581879</v>
      </c>
      <c r="AA39" s="297"/>
      <c r="AB39" s="116"/>
      <c r="AC39" s="350">
        <f t="shared" si="2"/>
        <v>2.8152669270833335</v>
      </c>
      <c r="AD39" s="117"/>
      <c r="AE39" s="351">
        <f t="shared" si="3"/>
        <v>1.774</v>
      </c>
      <c r="AF39" s="352">
        <f t="shared" si="4"/>
        <v>5.9028158187899304E-3</v>
      </c>
      <c r="AG39" s="353">
        <f t="shared" si="5"/>
        <v>-1.0196967862924204</v>
      </c>
      <c r="AH39" s="117"/>
      <c r="AI39" s="117"/>
      <c r="AJ39" s="117"/>
      <c r="AK39" s="117"/>
      <c r="AL39" s="117"/>
      <c r="AM39" s="117"/>
      <c r="AN39" s="117"/>
      <c r="AO39" s="118"/>
      <c r="AP39" s="119"/>
    </row>
    <row r="40" spans="1:42" ht="12" customHeight="1" x14ac:dyDescent="0.2">
      <c r="B40" s="122" t="s">
        <v>216</v>
      </c>
      <c r="C40" s="362">
        <v>24</v>
      </c>
      <c r="D40" s="358"/>
      <c r="E40" s="123">
        <v>65.775421142578097</v>
      </c>
      <c r="F40" s="124">
        <v>66.492568969726605</v>
      </c>
      <c r="G40" s="125">
        <v>-0.71714782714843806</v>
      </c>
      <c r="H40" s="126">
        <v>81.328414916992202</v>
      </c>
      <c r="I40" s="127">
        <v>52.931514739990199</v>
      </c>
      <c r="J40" s="128">
        <f t="shared" si="0"/>
        <v>28.396900177002003</v>
      </c>
      <c r="K40" s="129">
        <v>7.2653837203979501</v>
      </c>
      <c r="L40" s="130">
        <v>3.7299239635467498</v>
      </c>
      <c r="M40" s="303">
        <v>1.83577227592468</v>
      </c>
      <c r="N40" s="123"/>
      <c r="O40" s="124"/>
      <c r="P40" s="125"/>
      <c r="Q40" s="131">
        <v>0.30200001597404502</v>
      </c>
      <c r="R40" s="124">
        <v>2.02500000596046E-2</v>
      </c>
      <c r="S40" s="124">
        <f t="shared" si="1"/>
        <v>0.28000000000000003</v>
      </c>
      <c r="T40" s="132"/>
      <c r="U40" s="129"/>
      <c r="V40" s="130"/>
      <c r="W40" s="305"/>
      <c r="X40" s="306"/>
      <c r="Y40" s="307"/>
      <c r="Z40" s="303">
        <v>1.83577227592468</v>
      </c>
      <c r="AA40" s="297"/>
      <c r="AB40" s="116"/>
      <c r="AC40" s="350">
        <f t="shared" si="2"/>
        <v>2.7705237070719417</v>
      </c>
      <c r="AD40" s="117"/>
      <c r="AE40" s="351">
        <f t="shared" si="3"/>
        <v>1.83</v>
      </c>
      <c r="AF40" s="352">
        <f t="shared" si="4"/>
        <v>5.7722759246798816E-3</v>
      </c>
      <c r="AG40" s="353">
        <f t="shared" si="5"/>
        <v>-1.0785383062503544</v>
      </c>
      <c r="AH40" s="117"/>
      <c r="AI40" s="117"/>
      <c r="AJ40" s="117"/>
      <c r="AK40" s="117"/>
      <c r="AL40" s="117"/>
      <c r="AM40" s="117"/>
      <c r="AN40" s="117"/>
      <c r="AO40" s="118"/>
      <c r="AP40" s="119"/>
    </row>
    <row r="41" spans="1:42" ht="12" customHeight="1" x14ac:dyDescent="0.2">
      <c r="B41" s="122" t="s">
        <v>215</v>
      </c>
      <c r="C41" s="362">
        <v>24</v>
      </c>
      <c r="D41" s="358" t="s">
        <v>23</v>
      </c>
      <c r="E41" s="123">
        <v>69.276283264160199</v>
      </c>
      <c r="F41" s="124">
        <v>69.772026062011705</v>
      </c>
      <c r="G41" s="125">
        <v>-0.495742797851563</v>
      </c>
      <c r="H41" s="126">
        <v>80.763328552246094</v>
      </c>
      <c r="I41" s="127">
        <v>52.5464477539063</v>
      </c>
      <c r="J41" s="128">
        <f t="shared" si="0"/>
        <v>28.216880798339794</v>
      </c>
      <c r="K41" s="129">
        <v>7.3517179489135698</v>
      </c>
      <c r="L41" s="130">
        <v>3.7537643909454301</v>
      </c>
      <c r="M41" s="303">
        <v>1.9349218606948899</v>
      </c>
      <c r="N41" s="123"/>
      <c r="O41" s="124"/>
      <c r="P41" s="125"/>
      <c r="Q41" s="131">
        <v>5.75000122189522E-2</v>
      </c>
      <c r="R41" s="124">
        <v>0</v>
      </c>
      <c r="S41" s="124">
        <f t="shared" si="1"/>
        <v>0.06</v>
      </c>
      <c r="T41" s="132"/>
      <c r="U41" s="129"/>
      <c r="V41" s="130"/>
      <c r="W41" s="305"/>
      <c r="X41" s="306"/>
      <c r="Y41" s="307"/>
      <c r="Z41" s="303">
        <v>1.9349218606948899</v>
      </c>
      <c r="AA41" s="297"/>
      <c r="AB41" s="116"/>
      <c r="AC41" s="350">
        <f t="shared" si="2"/>
        <v>2.9071677525838209</v>
      </c>
      <c r="AD41" s="117"/>
      <c r="AE41" s="351">
        <f t="shared" si="3"/>
        <v>1.929</v>
      </c>
      <c r="AF41" s="352">
        <f t="shared" si="4"/>
        <v>5.9218606948898689E-3</v>
      </c>
      <c r="AG41" s="353">
        <f t="shared" si="5"/>
        <v>-0.71051799099392454</v>
      </c>
      <c r="AH41" s="117"/>
      <c r="AI41" s="117"/>
      <c r="AJ41" s="117"/>
      <c r="AK41" s="117"/>
      <c r="AL41" s="117"/>
      <c r="AM41" s="117"/>
      <c r="AN41" s="117"/>
      <c r="AO41" s="118"/>
      <c r="AP41" s="133"/>
    </row>
    <row r="42" spans="1:42" ht="12" customHeight="1" x14ac:dyDescent="0.2">
      <c r="B42" s="122" t="s">
        <v>214</v>
      </c>
      <c r="C42" s="362">
        <v>24</v>
      </c>
      <c r="D42" s="358" t="s">
        <v>23</v>
      </c>
      <c r="E42" s="123">
        <v>55.328117370605497</v>
      </c>
      <c r="F42" s="124">
        <v>55.704681396484403</v>
      </c>
      <c r="G42" s="125">
        <v>-0.37656402587890597</v>
      </c>
      <c r="H42" s="126">
        <v>80.506141662597699</v>
      </c>
      <c r="I42" s="127">
        <v>49.591259002685497</v>
      </c>
      <c r="J42" s="128">
        <f t="shared" si="0"/>
        <v>30.914882659912202</v>
      </c>
      <c r="K42" s="129">
        <v>7.2944769859314</v>
      </c>
      <c r="L42" s="130">
        <v>3.73154616355896</v>
      </c>
      <c r="M42" s="303">
        <v>1.6966520547866799</v>
      </c>
      <c r="N42" s="123"/>
      <c r="O42" s="124"/>
      <c r="P42" s="125"/>
      <c r="Q42" s="131">
        <v>9.8750002682209001E-2</v>
      </c>
      <c r="R42" s="124">
        <v>0</v>
      </c>
      <c r="S42" s="124">
        <f t="shared" si="1"/>
        <v>0.1</v>
      </c>
      <c r="T42" s="132"/>
      <c r="U42" s="129"/>
      <c r="V42" s="130"/>
      <c r="W42" s="305"/>
      <c r="X42" s="306"/>
      <c r="Y42" s="307"/>
      <c r="Z42" s="303">
        <v>1.6966520547866799</v>
      </c>
      <c r="AA42" s="297"/>
      <c r="AB42" s="116"/>
      <c r="AC42" s="350">
        <f t="shared" si="2"/>
        <v>2.3210283915201835</v>
      </c>
      <c r="AD42" s="117"/>
      <c r="AE42" s="351">
        <f t="shared" si="3"/>
        <v>1.6919999999999999</v>
      </c>
      <c r="AF42" s="352">
        <f t="shared" si="4"/>
        <v>4.65205478667996E-3</v>
      </c>
      <c r="AG42" s="353">
        <f t="shared" si="5"/>
        <v>-0.67600068152022752</v>
      </c>
      <c r="AH42" s="117"/>
      <c r="AI42" s="117"/>
      <c r="AJ42" s="117"/>
      <c r="AK42" s="117"/>
      <c r="AL42" s="117"/>
      <c r="AM42" s="117"/>
      <c r="AN42" s="117"/>
      <c r="AO42" s="118"/>
      <c r="AP42" s="119"/>
    </row>
    <row r="43" spans="1:42" ht="12" customHeight="1" x14ac:dyDescent="0.2">
      <c r="B43" s="122" t="s">
        <v>213</v>
      </c>
      <c r="C43" s="362">
        <v>24</v>
      </c>
      <c r="D43" s="358" t="s">
        <v>23</v>
      </c>
      <c r="E43" s="123">
        <v>57.091213226318402</v>
      </c>
      <c r="F43" s="124">
        <v>57.490306854247997</v>
      </c>
      <c r="G43" s="125">
        <v>-0.399093627929688</v>
      </c>
      <c r="H43" s="126">
        <v>78.438682556152301</v>
      </c>
      <c r="I43" s="127">
        <v>48.941459655761697</v>
      </c>
      <c r="J43" s="128">
        <f t="shared" si="0"/>
        <v>29.497222900390604</v>
      </c>
      <c r="K43" s="129">
        <v>7.2783217430114702</v>
      </c>
      <c r="L43" s="130">
        <v>3.7513408660888699</v>
      </c>
      <c r="M43" s="303">
        <v>1.6692491769790601</v>
      </c>
      <c r="N43" s="123"/>
      <c r="O43" s="124"/>
      <c r="P43" s="125"/>
      <c r="Q43" s="131">
        <v>0.103999994695187</v>
      </c>
      <c r="R43" s="124">
        <v>0</v>
      </c>
      <c r="S43" s="124">
        <f t="shared" si="1"/>
        <v>0.1</v>
      </c>
      <c r="T43" s="132"/>
      <c r="U43" s="129"/>
      <c r="V43" s="130"/>
      <c r="W43" s="305"/>
      <c r="X43" s="306"/>
      <c r="Y43" s="307"/>
      <c r="Z43" s="303">
        <v>1.6692491769790601</v>
      </c>
      <c r="AA43" s="297"/>
      <c r="AB43" s="116"/>
      <c r="AC43" s="350">
        <f t="shared" si="2"/>
        <v>2.3954294522603332</v>
      </c>
      <c r="AD43" s="117"/>
      <c r="AE43" s="351">
        <f t="shared" si="3"/>
        <v>1.665</v>
      </c>
      <c r="AF43" s="352">
        <f t="shared" si="4"/>
        <v>4.2491769790600209E-3</v>
      </c>
      <c r="AG43" s="353">
        <f t="shared" si="5"/>
        <v>-0.69419289923340999</v>
      </c>
      <c r="AH43" s="117"/>
      <c r="AI43" s="117"/>
      <c r="AJ43" s="117"/>
      <c r="AK43" s="117"/>
      <c r="AL43" s="117"/>
      <c r="AM43" s="117"/>
      <c r="AN43" s="117"/>
      <c r="AO43" s="118"/>
      <c r="AP43" s="119"/>
    </row>
    <row r="44" spans="1:42" ht="12" customHeight="1" x14ac:dyDescent="0.2">
      <c r="B44" s="122" t="s">
        <v>212</v>
      </c>
      <c r="C44" s="362">
        <v>24</v>
      </c>
      <c r="D44" s="358"/>
      <c r="E44" s="123">
        <v>58.33</v>
      </c>
      <c r="F44" s="124">
        <v>58.75</v>
      </c>
      <c r="G44" s="125">
        <v>-0.42</v>
      </c>
      <c r="H44" s="126">
        <v>79.099999999999994</v>
      </c>
      <c r="I44" s="127">
        <v>49.4</v>
      </c>
      <c r="J44" s="128">
        <f t="shared" si="0"/>
        <v>29.699999999999996</v>
      </c>
      <c r="K44" s="129">
        <v>7.3</v>
      </c>
      <c r="L44" s="130">
        <v>3.8</v>
      </c>
      <c r="M44" s="303">
        <v>1.716</v>
      </c>
      <c r="N44" s="123"/>
      <c r="O44" s="124"/>
      <c r="P44" s="125"/>
      <c r="Q44" s="131">
        <v>0.11</v>
      </c>
      <c r="R44" s="124">
        <v>0</v>
      </c>
      <c r="S44" s="124">
        <f t="shared" si="1"/>
        <v>0.11</v>
      </c>
      <c r="T44" s="132"/>
      <c r="U44" s="129"/>
      <c r="V44" s="130"/>
      <c r="W44" s="305"/>
      <c r="X44" s="306"/>
      <c r="Y44" s="307"/>
      <c r="Z44" s="303">
        <v>1.716</v>
      </c>
      <c r="AA44" s="297"/>
      <c r="AB44" s="116"/>
      <c r="AC44" s="350">
        <f t="shared" ref="AC44:AC55" si="6">F44/24</f>
        <v>2.4479166666666665</v>
      </c>
      <c r="AD44" s="117"/>
      <c r="AE44" s="351">
        <f t="shared" ref="AE44:AE55" si="7">ROUND((E44*H44-F44*I44)/1000,3)</f>
        <v>1.712</v>
      </c>
      <c r="AF44" s="352">
        <f t="shared" ref="AF44:AF55" si="8">Z44-AE44</f>
        <v>4.0000000000000036E-3</v>
      </c>
      <c r="AG44" s="353">
        <f t="shared" ref="AG44:AG55" si="9">G44/F44*100</f>
        <v>-0.71489361702127652</v>
      </c>
      <c r="AH44" s="117"/>
      <c r="AI44" s="117"/>
      <c r="AJ44" s="117"/>
      <c r="AK44" s="117"/>
      <c r="AL44" s="117"/>
      <c r="AM44" s="117"/>
      <c r="AN44" s="117"/>
      <c r="AO44" s="118"/>
      <c r="AP44" s="119"/>
    </row>
    <row r="45" spans="1:42" ht="12" customHeight="1" x14ac:dyDescent="0.2">
      <c r="B45" s="122" t="s">
        <v>211</v>
      </c>
      <c r="C45" s="362">
        <v>24</v>
      </c>
      <c r="D45" s="358"/>
      <c r="E45" s="123">
        <v>64.180000000000007</v>
      </c>
      <c r="F45" s="124">
        <v>64.69</v>
      </c>
      <c r="G45" s="125">
        <v>-0.51</v>
      </c>
      <c r="H45" s="126">
        <v>79.8</v>
      </c>
      <c r="I45" s="127">
        <v>50.9</v>
      </c>
      <c r="J45" s="128">
        <f t="shared" si="0"/>
        <v>28.9</v>
      </c>
      <c r="K45" s="129">
        <v>7.3</v>
      </c>
      <c r="L45" s="130">
        <v>3.8</v>
      </c>
      <c r="M45" s="303">
        <v>1.837</v>
      </c>
      <c r="N45" s="123"/>
      <c r="O45" s="124"/>
      <c r="P45" s="125"/>
      <c r="Q45" s="131">
        <v>0.08</v>
      </c>
      <c r="R45" s="124">
        <v>0</v>
      </c>
      <c r="S45" s="124">
        <f t="shared" si="1"/>
        <v>0.08</v>
      </c>
      <c r="T45" s="132"/>
      <c r="U45" s="129"/>
      <c r="V45" s="130"/>
      <c r="W45" s="305"/>
      <c r="X45" s="306"/>
      <c r="Y45" s="307"/>
      <c r="Z45" s="303">
        <v>1.837</v>
      </c>
      <c r="AA45" s="297"/>
      <c r="AB45" s="116"/>
      <c r="AC45" s="350">
        <f t="shared" si="6"/>
        <v>2.6954166666666666</v>
      </c>
      <c r="AD45" s="117"/>
      <c r="AE45" s="351">
        <f t="shared" si="7"/>
        <v>1.829</v>
      </c>
      <c r="AF45" s="352">
        <f t="shared" si="8"/>
        <v>8.0000000000000071E-3</v>
      </c>
      <c r="AG45" s="353">
        <f t="shared" si="9"/>
        <v>-0.78837532848972014</v>
      </c>
      <c r="AH45" s="117"/>
      <c r="AI45" s="117"/>
      <c r="AJ45" s="117"/>
      <c r="AK45" s="117"/>
      <c r="AL45" s="117"/>
      <c r="AM45" s="117"/>
      <c r="AN45" s="117"/>
      <c r="AO45" s="118"/>
      <c r="AP45" s="119"/>
    </row>
    <row r="46" spans="1:42" ht="12" customHeight="1" x14ac:dyDescent="0.2">
      <c r="B46" s="122" t="s">
        <v>210</v>
      </c>
      <c r="C46" s="362">
        <v>24</v>
      </c>
      <c r="D46" s="358" t="s">
        <v>78</v>
      </c>
      <c r="E46" s="123">
        <v>53.43</v>
      </c>
      <c r="F46" s="124">
        <v>53.95</v>
      </c>
      <c r="G46" s="125">
        <v>-0.52</v>
      </c>
      <c r="H46" s="126">
        <v>78.900000000000006</v>
      </c>
      <c r="I46" s="127">
        <v>48.5</v>
      </c>
      <c r="J46" s="128">
        <f t="shared" si="0"/>
        <v>30.400000000000006</v>
      </c>
      <c r="K46" s="129">
        <v>7.4</v>
      </c>
      <c r="L46" s="130">
        <v>3.8</v>
      </c>
      <c r="M46" s="303">
        <v>1.603</v>
      </c>
      <c r="N46" s="123"/>
      <c r="O46" s="124"/>
      <c r="P46" s="125"/>
      <c r="Q46" s="131">
        <v>0</v>
      </c>
      <c r="R46" s="124">
        <v>0</v>
      </c>
      <c r="S46" s="124">
        <f t="shared" si="1"/>
        <v>0</v>
      </c>
      <c r="T46" s="132"/>
      <c r="U46" s="129"/>
      <c r="V46" s="130"/>
      <c r="W46" s="305"/>
      <c r="X46" s="306"/>
      <c r="Y46" s="307"/>
      <c r="Z46" s="303">
        <v>1.603</v>
      </c>
      <c r="AA46" s="297"/>
      <c r="AB46" s="116"/>
      <c r="AC46" s="350">
        <f t="shared" si="6"/>
        <v>2.2479166666666668</v>
      </c>
      <c r="AD46" s="117"/>
      <c r="AE46" s="351">
        <f t="shared" si="7"/>
        <v>1.599</v>
      </c>
      <c r="AF46" s="352">
        <f t="shared" si="8"/>
        <v>4.0000000000000036E-3</v>
      </c>
      <c r="AG46" s="353">
        <f t="shared" si="9"/>
        <v>-0.96385542168674687</v>
      </c>
      <c r="AH46" s="117"/>
      <c r="AI46" s="117"/>
      <c r="AJ46" s="117"/>
      <c r="AK46" s="117"/>
      <c r="AL46" s="117"/>
      <c r="AM46" s="117"/>
      <c r="AN46" s="117"/>
      <c r="AO46" s="118"/>
      <c r="AP46" s="119"/>
    </row>
    <row r="47" spans="1:42" ht="12" customHeight="1" x14ac:dyDescent="0.2">
      <c r="B47" s="122" t="s">
        <v>209</v>
      </c>
      <c r="C47" s="362">
        <v>24</v>
      </c>
      <c r="D47" s="358"/>
      <c r="E47" s="123">
        <v>57.54</v>
      </c>
      <c r="F47" s="124">
        <v>58.1</v>
      </c>
      <c r="G47" s="125">
        <v>-0.56000000000000005</v>
      </c>
      <c r="H47" s="126">
        <v>79.3</v>
      </c>
      <c r="I47" s="127">
        <v>49.1</v>
      </c>
      <c r="J47" s="128">
        <f t="shared" si="0"/>
        <v>30.199999999999996</v>
      </c>
      <c r="K47" s="129">
        <v>7.4</v>
      </c>
      <c r="L47" s="130">
        <v>3.8</v>
      </c>
      <c r="M47" s="303">
        <v>1.714</v>
      </c>
      <c r="N47" s="123"/>
      <c r="O47" s="124"/>
      <c r="P47" s="125"/>
      <c r="Q47" s="131">
        <v>0</v>
      </c>
      <c r="R47" s="124">
        <v>0</v>
      </c>
      <c r="S47" s="124">
        <f t="shared" si="1"/>
        <v>0</v>
      </c>
      <c r="T47" s="132"/>
      <c r="U47" s="129"/>
      <c r="V47" s="130"/>
      <c r="W47" s="305"/>
      <c r="X47" s="306"/>
      <c r="Y47" s="307"/>
      <c r="Z47" s="303">
        <v>1.714</v>
      </c>
      <c r="AA47" s="297"/>
      <c r="AB47" s="116"/>
      <c r="AC47" s="350">
        <f t="shared" si="6"/>
        <v>2.4208333333333334</v>
      </c>
      <c r="AD47" s="117"/>
      <c r="AE47" s="351">
        <f t="shared" si="7"/>
        <v>1.71</v>
      </c>
      <c r="AF47" s="352">
        <f t="shared" si="8"/>
        <v>4.0000000000000036E-3</v>
      </c>
      <c r="AG47" s="353">
        <f t="shared" si="9"/>
        <v>-0.96385542168674709</v>
      </c>
      <c r="AH47" s="117"/>
      <c r="AI47" s="117"/>
      <c r="AJ47" s="117"/>
      <c r="AK47" s="117"/>
      <c r="AL47" s="117"/>
      <c r="AM47" s="117"/>
      <c r="AN47" s="117"/>
      <c r="AO47" s="118"/>
      <c r="AP47" s="119"/>
    </row>
    <row r="48" spans="1:42" ht="12" customHeight="1" x14ac:dyDescent="0.2">
      <c r="B48" s="122" t="s">
        <v>208</v>
      </c>
      <c r="C48" s="362">
        <v>24</v>
      </c>
      <c r="D48" s="358"/>
      <c r="E48" s="123">
        <v>57.26</v>
      </c>
      <c r="F48" s="124">
        <v>57.83</v>
      </c>
      <c r="G48" s="125">
        <v>-0.56999999999999995</v>
      </c>
      <c r="H48" s="126">
        <v>79.099999999999994</v>
      </c>
      <c r="I48" s="127">
        <v>49</v>
      </c>
      <c r="J48" s="128">
        <f t="shared" si="0"/>
        <v>30.099999999999994</v>
      </c>
      <c r="K48" s="129">
        <v>7.4</v>
      </c>
      <c r="L48" s="130">
        <v>3.8</v>
      </c>
      <c r="M48" s="303">
        <v>1.7030000000000001</v>
      </c>
      <c r="N48" s="123"/>
      <c r="O48" s="124"/>
      <c r="P48" s="125"/>
      <c r="Q48" s="131">
        <v>0</v>
      </c>
      <c r="R48" s="124">
        <v>0</v>
      </c>
      <c r="S48" s="124">
        <f t="shared" si="1"/>
        <v>0</v>
      </c>
      <c r="T48" s="132"/>
      <c r="U48" s="129"/>
      <c r="V48" s="130"/>
      <c r="W48" s="305"/>
      <c r="X48" s="306"/>
      <c r="Y48" s="307"/>
      <c r="Z48" s="303">
        <v>1.7030000000000001</v>
      </c>
      <c r="AA48" s="297"/>
      <c r="AB48" s="116"/>
      <c r="AC48" s="350">
        <f t="shared" si="6"/>
        <v>2.4095833333333334</v>
      </c>
      <c r="AD48" s="117"/>
      <c r="AE48" s="351">
        <f t="shared" si="7"/>
        <v>1.696</v>
      </c>
      <c r="AF48" s="352">
        <f t="shared" si="8"/>
        <v>7.0000000000001172E-3</v>
      </c>
      <c r="AG48" s="353">
        <f t="shared" si="9"/>
        <v>-0.98564758775721939</v>
      </c>
      <c r="AH48" s="117"/>
      <c r="AI48" s="117"/>
      <c r="AJ48" s="117"/>
      <c r="AK48" s="117"/>
      <c r="AL48" s="117"/>
      <c r="AM48" s="117"/>
      <c r="AN48" s="117"/>
      <c r="AO48" s="118"/>
      <c r="AP48" s="119"/>
    </row>
    <row r="49" spans="2:42" ht="12" customHeight="1" x14ac:dyDescent="0.2">
      <c r="B49" s="122" t="s">
        <v>207</v>
      </c>
      <c r="C49" s="362">
        <v>24</v>
      </c>
      <c r="D49" s="358"/>
      <c r="E49" s="123">
        <v>62.83</v>
      </c>
      <c r="F49" s="124">
        <v>63.45</v>
      </c>
      <c r="G49" s="125">
        <v>-0.62</v>
      </c>
      <c r="H49" s="126">
        <v>78.5</v>
      </c>
      <c r="I49" s="127">
        <v>49.9</v>
      </c>
      <c r="J49" s="128">
        <f t="shared" si="0"/>
        <v>28.6</v>
      </c>
      <c r="K49" s="129">
        <v>7.3</v>
      </c>
      <c r="L49" s="130">
        <v>3.8</v>
      </c>
      <c r="M49" s="303">
        <v>1.7669999999999999</v>
      </c>
      <c r="N49" s="123"/>
      <c r="O49" s="124"/>
      <c r="P49" s="125"/>
      <c r="Q49" s="131">
        <v>0.24</v>
      </c>
      <c r="R49" s="124">
        <v>0.23</v>
      </c>
      <c r="S49" s="124">
        <f t="shared" si="1"/>
        <v>0.01</v>
      </c>
      <c r="T49" s="132"/>
      <c r="U49" s="129"/>
      <c r="V49" s="130"/>
      <c r="W49" s="305"/>
      <c r="X49" s="306"/>
      <c r="Y49" s="307"/>
      <c r="Z49" s="303">
        <v>1.7669999999999999</v>
      </c>
      <c r="AA49" s="297"/>
      <c r="AB49" s="116"/>
      <c r="AC49" s="350">
        <f t="shared" si="6"/>
        <v>2.6437500000000003</v>
      </c>
      <c r="AD49" s="117"/>
      <c r="AE49" s="351">
        <f t="shared" si="7"/>
        <v>1.766</v>
      </c>
      <c r="AF49" s="352">
        <f t="shared" si="8"/>
        <v>9.9999999999988987E-4</v>
      </c>
      <c r="AG49" s="353">
        <f t="shared" si="9"/>
        <v>-0.97714736012608361</v>
      </c>
      <c r="AH49" s="117"/>
      <c r="AI49" s="117"/>
      <c r="AJ49" s="117"/>
      <c r="AK49" s="117"/>
      <c r="AL49" s="117"/>
      <c r="AM49" s="117"/>
      <c r="AN49" s="117"/>
      <c r="AO49" s="118"/>
      <c r="AP49" s="119"/>
    </row>
    <row r="50" spans="2:42" ht="12" customHeight="1" x14ac:dyDescent="0.2">
      <c r="B50" s="122" t="s">
        <v>206</v>
      </c>
      <c r="C50" s="362">
        <v>24</v>
      </c>
      <c r="D50" s="358"/>
      <c r="E50" s="123">
        <v>66.180000000000007</v>
      </c>
      <c r="F50" s="124">
        <v>66.84</v>
      </c>
      <c r="G50" s="125">
        <v>-0.65</v>
      </c>
      <c r="H50" s="126">
        <v>77.8</v>
      </c>
      <c r="I50" s="127">
        <v>50.3</v>
      </c>
      <c r="J50" s="128">
        <f t="shared" si="0"/>
        <v>27.5</v>
      </c>
      <c r="K50" s="129">
        <v>7.4</v>
      </c>
      <c r="L50" s="130">
        <v>3.8</v>
      </c>
      <c r="M50" s="303">
        <v>1.796</v>
      </c>
      <c r="N50" s="123"/>
      <c r="O50" s="124"/>
      <c r="P50" s="125"/>
      <c r="Q50" s="131">
        <v>0</v>
      </c>
      <c r="R50" s="124">
        <v>0</v>
      </c>
      <c r="S50" s="124">
        <f t="shared" si="1"/>
        <v>0</v>
      </c>
      <c r="T50" s="132"/>
      <c r="U50" s="129"/>
      <c r="V50" s="130"/>
      <c r="W50" s="305"/>
      <c r="X50" s="306"/>
      <c r="Y50" s="307"/>
      <c r="Z50" s="303">
        <v>1.796</v>
      </c>
      <c r="AA50" s="297"/>
      <c r="AB50" s="116"/>
      <c r="AC50" s="350">
        <f t="shared" si="6"/>
        <v>2.7850000000000001</v>
      </c>
      <c r="AD50" s="117"/>
      <c r="AE50" s="351">
        <f t="shared" si="7"/>
        <v>1.7869999999999999</v>
      </c>
      <c r="AF50" s="352">
        <f t="shared" si="8"/>
        <v>9.000000000000119E-3</v>
      </c>
      <c r="AG50" s="353">
        <f t="shared" si="9"/>
        <v>-0.97247157390783956</v>
      </c>
      <c r="AH50" s="117"/>
      <c r="AI50" s="117"/>
      <c r="AJ50" s="117"/>
      <c r="AK50" s="117"/>
      <c r="AL50" s="117"/>
      <c r="AM50" s="117"/>
      <c r="AN50" s="117"/>
      <c r="AO50" s="118"/>
      <c r="AP50" s="119"/>
    </row>
    <row r="51" spans="2:42" ht="12" customHeight="1" x14ac:dyDescent="0.2">
      <c r="B51" s="122" t="s">
        <v>205</v>
      </c>
      <c r="C51" s="362">
        <v>24</v>
      </c>
      <c r="D51" s="358"/>
      <c r="E51" s="123">
        <v>64.540000000000006</v>
      </c>
      <c r="F51" s="124">
        <v>65.19</v>
      </c>
      <c r="G51" s="125">
        <v>-0.65</v>
      </c>
      <c r="H51" s="126">
        <v>78.099999999999994</v>
      </c>
      <c r="I51" s="127">
        <v>50.5</v>
      </c>
      <c r="J51" s="128">
        <f t="shared" si="0"/>
        <v>27.599999999999994</v>
      </c>
      <c r="K51" s="129">
        <v>7.3</v>
      </c>
      <c r="L51" s="130">
        <v>3.8</v>
      </c>
      <c r="M51" s="303">
        <v>1.7490000000000001</v>
      </c>
      <c r="N51" s="123"/>
      <c r="O51" s="124"/>
      <c r="P51" s="125"/>
      <c r="Q51" s="131">
        <v>0</v>
      </c>
      <c r="R51" s="124">
        <v>0</v>
      </c>
      <c r="S51" s="124">
        <f t="shared" si="1"/>
        <v>0</v>
      </c>
      <c r="T51" s="132"/>
      <c r="U51" s="129"/>
      <c r="V51" s="130"/>
      <c r="W51" s="305"/>
      <c r="X51" s="306"/>
      <c r="Y51" s="307"/>
      <c r="Z51" s="303">
        <v>1.7490000000000001</v>
      </c>
      <c r="AA51" s="297"/>
      <c r="AB51" s="116"/>
      <c r="AC51" s="350">
        <f t="shared" si="6"/>
        <v>2.7162500000000001</v>
      </c>
      <c r="AD51" s="117"/>
      <c r="AE51" s="351">
        <f t="shared" si="7"/>
        <v>1.748</v>
      </c>
      <c r="AF51" s="352">
        <f t="shared" si="8"/>
        <v>1.0000000000001119E-3</v>
      </c>
      <c r="AG51" s="353">
        <f t="shared" si="9"/>
        <v>-0.99708544255253884</v>
      </c>
      <c r="AH51" s="117"/>
      <c r="AI51" s="117"/>
      <c r="AJ51" s="117"/>
      <c r="AK51" s="117"/>
      <c r="AL51" s="117"/>
      <c r="AM51" s="117"/>
      <c r="AN51" s="117"/>
      <c r="AO51" s="118"/>
      <c r="AP51" s="119"/>
    </row>
    <row r="52" spans="2:42" ht="12" customHeight="1" x14ac:dyDescent="0.2">
      <c r="B52" s="122" t="s">
        <v>204</v>
      </c>
      <c r="C52" s="362">
        <v>24</v>
      </c>
      <c r="D52" s="358"/>
      <c r="E52" s="123">
        <v>63.93</v>
      </c>
      <c r="F52" s="124">
        <v>64.58</v>
      </c>
      <c r="G52" s="125">
        <v>-0.65</v>
      </c>
      <c r="H52" s="126">
        <v>79.099999999999994</v>
      </c>
      <c r="I52" s="127">
        <v>50.8</v>
      </c>
      <c r="J52" s="128">
        <f t="shared" si="0"/>
        <v>28.299999999999997</v>
      </c>
      <c r="K52" s="129">
        <v>7.4</v>
      </c>
      <c r="L52" s="130">
        <v>3.8</v>
      </c>
      <c r="M52" s="303">
        <v>1.7789999999999999</v>
      </c>
      <c r="N52" s="123"/>
      <c r="O52" s="124"/>
      <c r="P52" s="125"/>
      <c r="Q52" s="131">
        <v>0.03</v>
      </c>
      <c r="R52" s="124">
        <v>0.03</v>
      </c>
      <c r="S52" s="124">
        <f t="shared" si="1"/>
        <v>0</v>
      </c>
      <c r="T52" s="132"/>
      <c r="U52" s="129"/>
      <c r="V52" s="130"/>
      <c r="W52" s="305"/>
      <c r="X52" s="306"/>
      <c r="Y52" s="307"/>
      <c r="Z52" s="303">
        <v>1.7789999999999999</v>
      </c>
      <c r="AA52" s="297"/>
      <c r="AB52" s="116"/>
      <c r="AC52" s="350">
        <f t="shared" si="6"/>
        <v>2.6908333333333334</v>
      </c>
      <c r="AD52" s="117"/>
      <c r="AE52" s="351">
        <f t="shared" si="7"/>
        <v>1.776</v>
      </c>
      <c r="AF52" s="352">
        <f t="shared" si="8"/>
        <v>2.9999999999998916E-3</v>
      </c>
      <c r="AG52" s="353">
        <f t="shared" si="9"/>
        <v>-1.0065035614741407</v>
      </c>
      <c r="AH52" s="117"/>
      <c r="AI52" s="117"/>
      <c r="AJ52" s="117"/>
      <c r="AK52" s="117"/>
      <c r="AL52" s="117"/>
      <c r="AM52" s="117"/>
      <c r="AN52" s="117"/>
      <c r="AO52" s="118"/>
      <c r="AP52" s="119"/>
    </row>
    <row r="53" spans="2:42" ht="12" customHeight="1" x14ac:dyDescent="0.2">
      <c r="B53" s="122" t="s">
        <v>203</v>
      </c>
      <c r="C53" s="362">
        <v>24</v>
      </c>
      <c r="D53" s="358"/>
      <c r="E53" s="123">
        <v>63.21</v>
      </c>
      <c r="F53" s="124">
        <v>63.85</v>
      </c>
      <c r="G53" s="125">
        <v>-0.64</v>
      </c>
      <c r="H53" s="126">
        <v>79.599999999999994</v>
      </c>
      <c r="I53" s="127">
        <v>50.6</v>
      </c>
      <c r="J53" s="128">
        <f t="shared" si="0"/>
        <v>28.999999999999993</v>
      </c>
      <c r="K53" s="129">
        <v>7.3</v>
      </c>
      <c r="L53" s="130">
        <v>3.8</v>
      </c>
      <c r="M53" s="303">
        <v>1.8089999999999999</v>
      </c>
      <c r="N53" s="123"/>
      <c r="O53" s="124"/>
      <c r="P53" s="125"/>
      <c r="Q53" s="131">
        <v>0</v>
      </c>
      <c r="R53" s="124">
        <v>0</v>
      </c>
      <c r="S53" s="124">
        <f t="shared" si="1"/>
        <v>0</v>
      </c>
      <c r="T53" s="132"/>
      <c r="U53" s="129"/>
      <c r="V53" s="130"/>
      <c r="W53" s="305"/>
      <c r="X53" s="306"/>
      <c r="Y53" s="307"/>
      <c r="Z53" s="303">
        <v>1.8089999999999999</v>
      </c>
      <c r="AA53" s="297"/>
      <c r="AB53" s="116"/>
      <c r="AC53" s="350">
        <f t="shared" si="6"/>
        <v>2.6604166666666669</v>
      </c>
      <c r="AD53" s="117"/>
      <c r="AE53" s="351">
        <f t="shared" si="7"/>
        <v>1.8009999999999999</v>
      </c>
      <c r="AF53" s="352">
        <f t="shared" si="8"/>
        <v>8.0000000000000071E-3</v>
      </c>
      <c r="AG53" s="353">
        <f t="shared" si="9"/>
        <v>-1.0023492560689116</v>
      </c>
      <c r="AH53" s="117"/>
      <c r="AI53" s="117"/>
      <c r="AJ53" s="117"/>
      <c r="AK53" s="117"/>
      <c r="AL53" s="117"/>
      <c r="AM53" s="117"/>
      <c r="AN53" s="117"/>
      <c r="AO53" s="118"/>
      <c r="AP53" s="119"/>
    </row>
    <row r="54" spans="2:42" ht="12" customHeight="1" x14ac:dyDescent="0.2">
      <c r="B54" s="122" t="s">
        <v>202</v>
      </c>
      <c r="C54" s="362">
        <v>24</v>
      </c>
      <c r="D54" s="358"/>
      <c r="E54" s="123">
        <v>62.44</v>
      </c>
      <c r="F54" s="124">
        <v>63.08</v>
      </c>
      <c r="G54" s="125">
        <v>-0.64</v>
      </c>
      <c r="H54" s="126">
        <v>81.900000000000006</v>
      </c>
      <c r="I54" s="127">
        <v>51.3</v>
      </c>
      <c r="J54" s="128">
        <f t="shared" si="0"/>
        <v>30.600000000000009</v>
      </c>
      <c r="K54" s="129">
        <v>7.2</v>
      </c>
      <c r="L54" s="130">
        <v>3.8</v>
      </c>
      <c r="M54" s="303">
        <v>1.887</v>
      </c>
      <c r="N54" s="123"/>
      <c r="O54" s="124"/>
      <c r="P54" s="125"/>
      <c r="Q54" s="131">
        <v>0.69</v>
      </c>
      <c r="R54" s="124">
        <v>0.67</v>
      </c>
      <c r="S54" s="124">
        <f t="shared" si="1"/>
        <v>0.02</v>
      </c>
      <c r="T54" s="132"/>
      <c r="U54" s="129"/>
      <c r="V54" s="130"/>
      <c r="W54" s="305"/>
      <c r="X54" s="306"/>
      <c r="Y54" s="307"/>
      <c r="Z54" s="303">
        <v>1.887</v>
      </c>
      <c r="AA54" s="297"/>
      <c r="AB54" s="116"/>
      <c r="AC54" s="350">
        <f t="shared" si="6"/>
        <v>2.6283333333333334</v>
      </c>
      <c r="AD54" s="117"/>
      <c r="AE54" s="351">
        <f t="shared" si="7"/>
        <v>1.8779999999999999</v>
      </c>
      <c r="AF54" s="352">
        <f t="shared" si="8"/>
        <v>9.000000000000119E-3</v>
      </c>
      <c r="AG54" s="353">
        <f t="shared" si="9"/>
        <v>-1.014584654407102</v>
      </c>
      <c r="AH54" s="117"/>
      <c r="AI54" s="117"/>
      <c r="AJ54" s="117"/>
      <c r="AK54" s="117"/>
      <c r="AL54" s="117"/>
      <c r="AM54" s="117"/>
      <c r="AN54" s="117"/>
      <c r="AO54" s="118"/>
      <c r="AP54" s="119"/>
    </row>
    <row r="55" spans="2:42" ht="13.5" thickBot="1" x14ac:dyDescent="0.25">
      <c r="B55" s="122" t="s">
        <v>201</v>
      </c>
      <c r="C55" s="362">
        <v>24</v>
      </c>
      <c r="D55" s="358"/>
      <c r="E55" s="123">
        <v>62.19</v>
      </c>
      <c r="F55" s="124">
        <v>62.85</v>
      </c>
      <c r="G55" s="125">
        <v>-0.65</v>
      </c>
      <c r="H55" s="126">
        <v>81.8</v>
      </c>
      <c r="I55" s="127">
        <v>51.4</v>
      </c>
      <c r="J55" s="128">
        <f t="shared" si="0"/>
        <v>30.4</v>
      </c>
      <c r="K55" s="129">
        <v>7.4</v>
      </c>
      <c r="L55" s="130">
        <v>3.8</v>
      </c>
      <c r="M55" s="303">
        <v>1.8620000000000001</v>
      </c>
      <c r="N55" s="123"/>
      <c r="O55" s="124"/>
      <c r="P55" s="125"/>
      <c r="Q55" s="131">
        <v>0.01</v>
      </c>
      <c r="R55" s="124">
        <v>0</v>
      </c>
      <c r="S55" s="124">
        <f t="shared" si="1"/>
        <v>0.01</v>
      </c>
      <c r="T55" s="132"/>
      <c r="U55" s="129"/>
      <c r="V55" s="130"/>
      <c r="W55" s="305"/>
      <c r="X55" s="306"/>
      <c r="Y55" s="307"/>
      <c r="Z55" s="303">
        <v>1.8620000000000001</v>
      </c>
      <c r="AA55" s="297"/>
      <c r="AB55" s="116"/>
      <c r="AC55" s="350">
        <f t="shared" si="6"/>
        <v>2.6187499999999999</v>
      </c>
      <c r="AD55" s="117"/>
      <c r="AE55" s="351">
        <f t="shared" si="7"/>
        <v>1.857</v>
      </c>
      <c r="AF55" s="352">
        <f t="shared" si="8"/>
        <v>5.0000000000001155E-3</v>
      </c>
      <c r="AG55" s="353">
        <f t="shared" si="9"/>
        <v>-1.0342084327764518</v>
      </c>
      <c r="AH55" s="117"/>
      <c r="AI55" s="117"/>
      <c r="AJ55" s="117"/>
      <c r="AK55" s="117"/>
      <c r="AL55" s="117"/>
      <c r="AM55" s="117"/>
      <c r="AN55" s="117"/>
      <c r="AO55" s="118"/>
      <c r="AP55" s="119"/>
    </row>
    <row r="56" spans="2:42" ht="12.75" hidden="1" x14ac:dyDescent="0.2">
      <c r="B56" s="122" t="s">
        <v>23</v>
      </c>
      <c r="C56" s="359" t="s">
        <v>23</v>
      </c>
      <c r="D56" s="358" t="s">
        <v>23</v>
      </c>
      <c r="E56" s="123" t="s">
        <v>23</v>
      </c>
      <c r="F56" s="124" t="s">
        <v>23</v>
      </c>
      <c r="G56" s="125" t="s">
        <v>23</v>
      </c>
      <c r="H56" s="126" t="s">
        <v>23</v>
      </c>
      <c r="I56" s="127" t="s">
        <v>23</v>
      </c>
      <c r="J56" s="128" t="str">
        <f t="shared" si="0"/>
        <v>-</v>
      </c>
      <c r="K56" s="129" t="s">
        <v>23</v>
      </c>
      <c r="L56" s="130" t="s">
        <v>23</v>
      </c>
      <c r="M56" s="303" t="s">
        <v>23</v>
      </c>
      <c r="N56" s="123"/>
      <c r="O56" s="124"/>
      <c r="P56" s="125"/>
      <c r="Q56" s="131" t="s">
        <v>23</v>
      </c>
      <c r="R56" s="124" t="s">
        <v>23</v>
      </c>
      <c r="S56" s="124"/>
      <c r="T56" s="132"/>
      <c r="U56" s="129"/>
      <c r="V56" s="130"/>
      <c r="W56" s="305"/>
      <c r="X56" s="306"/>
      <c r="Y56" s="307"/>
      <c r="Z56" s="303" t="s">
        <v>23</v>
      </c>
      <c r="AA56" s="297"/>
      <c r="AB56" s="116"/>
      <c r="AC56" s="350"/>
      <c r="AD56" s="117"/>
      <c r="AE56" s="351"/>
      <c r="AF56" s="352"/>
      <c r="AG56" s="353"/>
      <c r="AH56" s="117"/>
      <c r="AI56" s="117"/>
      <c r="AJ56" s="117"/>
      <c r="AK56" s="117"/>
      <c r="AL56" s="117"/>
      <c r="AM56" s="117"/>
      <c r="AN56" s="117"/>
      <c r="AO56" s="118"/>
      <c r="AP56" s="119"/>
    </row>
    <row r="57" spans="2:42" ht="12.75" hidden="1" x14ac:dyDescent="0.2">
      <c r="B57" s="122" t="s">
        <v>23</v>
      </c>
      <c r="C57" s="359" t="s">
        <v>23</v>
      </c>
      <c r="D57" s="358" t="s">
        <v>23</v>
      </c>
      <c r="E57" s="123" t="s">
        <v>23</v>
      </c>
      <c r="F57" s="124" t="s">
        <v>23</v>
      </c>
      <c r="G57" s="125" t="s">
        <v>23</v>
      </c>
      <c r="H57" s="126" t="s">
        <v>23</v>
      </c>
      <c r="I57" s="127" t="s">
        <v>23</v>
      </c>
      <c r="J57" s="128" t="str">
        <f t="shared" si="0"/>
        <v>-</v>
      </c>
      <c r="K57" s="129" t="s">
        <v>23</v>
      </c>
      <c r="L57" s="130" t="s">
        <v>23</v>
      </c>
      <c r="M57" s="303" t="s">
        <v>23</v>
      </c>
      <c r="N57" s="123"/>
      <c r="O57" s="124"/>
      <c r="P57" s="125"/>
      <c r="Q57" s="131" t="s">
        <v>23</v>
      </c>
      <c r="R57" s="124" t="s">
        <v>23</v>
      </c>
      <c r="S57" s="124"/>
      <c r="T57" s="132"/>
      <c r="U57" s="129"/>
      <c r="V57" s="130"/>
      <c r="W57" s="305"/>
      <c r="X57" s="306"/>
      <c r="Y57" s="307"/>
      <c r="Z57" s="303" t="s">
        <v>23</v>
      </c>
      <c r="AA57" s="297"/>
      <c r="AB57" s="116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8"/>
      <c r="AP57" s="119"/>
    </row>
    <row r="58" spans="2:42" ht="12.75" hidden="1" x14ac:dyDescent="0.2">
      <c r="B58" s="122" t="s">
        <v>23</v>
      </c>
      <c r="C58" s="359" t="s">
        <v>23</v>
      </c>
      <c r="D58" s="358" t="s">
        <v>23</v>
      </c>
      <c r="E58" s="123" t="s">
        <v>23</v>
      </c>
      <c r="F58" s="124" t="s">
        <v>23</v>
      </c>
      <c r="G58" s="125" t="s">
        <v>23</v>
      </c>
      <c r="H58" s="126" t="s">
        <v>23</v>
      </c>
      <c r="I58" s="127" t="s">
        <v>23</v>
      </c>
      <c r="J58" s="128" t="str">
        <f t="shared" ref="J58:J89" si="10">IF(AND(ISNUMBER(H58),ISNUMBER(I58)),H58-I58,"-")</f>
        <v>-</v>
      </c>
      <c r="K58" s="129" t="s">
        <v>23</v>
      </c>
      <c r="L58" s="130" t="s">
        <v>23</v>
      </c>
      <c r="M58" s="303" t="s">
        <v>23</v>
      </c>
      <c r="N58" s="123"/>
      <c r="O58" s="124"/>
      <c r="P58" s="125"/>
      <c r="Q58" s="131" t="s">
        <v>23</v>
      </c>
      <c r="R58" s="124" t="s">
        <v>23</v>
      </c>
      <c r="S58" s="124"/>
      <c r="T58" s="132"/>
      <c r="U58" s="129"/>
      <c r="V58" s="130"/>
      <c r="W58" s="305"/>
      <c r="X58" s="306"/>
      <c r="Y58" s="307"/>
      <c r="Z58" s="303" t="s">
        <v>23</v>
      </c>
      <c r="AA58" s="297"/>
      <c r="AB58" s="116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8"/>
      <c r="AP58" s="119"/>
    </row>
    <row r="59" spans="2:42" ht="12.75" hidden="1" x14ac:dyDescent="0.2">
      <c r="B59" s="122" t="s">
        <v>23</v>
      </c>
      <c r="C59" s="359" t="s">
        <v>23</v>
      </c>
      <c r="D59" s="358" t="s">
        <v>23</v>
      </c>
      <c r="E59" s="123" t="s">
        <v>23</v>
      </c>
      <c r="F59" s="124" t="s">
        <v>23</v>
      </c>
      <c r="G59" s="125" t="s">
        <v>23</v>
      </c>
      <c r="H59" s="126" t="s">
        <v>23</v>
      </c>
      <c r="I59" s="127" t="s">
        <v>23</v>
      </c>
      <c r="J59" s="128" t="str">
        <f t="shared" si="10"/>
        <v>-</v>
      </c>
      <c r="K59" s="129" t="s">
        <v>23</v>
      </c>
      <c r="L59" s="130" t="s">
        <v>23</v>
      </c>
      <c r="M59" s="303" t="s">
        <v>23</v>
      </c>
      <c r="N59" s="123"/>
      <c r="O59" s="124"/>
      <c r="P59" s="125"/>
      <c r="Q59" s="131" t="s">
        <v>23</v>
      </c>
      <c r="R59" s="124" t="s">
        <v>23</v>
      </c>
      <c r="S59" s="124"/>
      <c r="T59" s="132"/>
      <c r="U59" s="129"/>
      <c r="V59" s="130"/>
      <c r="W59" s="305"/>
      <c r="X59" s="306"/>
      <c r="Y59" s="307"/>
      <c r="Z59" s="303" t="s">
        <v>23</v>
      </c>
      <c r="AA59" s="297"/>
      <c r="AB59" s="116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8"/>
      <c r="AP59" s="119"/>
    </row>
    <row r="60" spans="2:42" ht="12.75" hidden="1" x14ac:dyDescent="0.2">
      <c r="B60" s="122" t="s">
        <v>23</v>
      </c>
      <c r="C60" s="359" t="s">
        <v>23</v>
      </c>
      <c r="D60" s="358" t="s">
        <v>23</v>
      </c>
      <c r="E60" s="123" t="s">
        <v>23</v>
      </c>
      <c r="F60" s="124" t="s">
        <v>23</v>
      </c>
      <c r="G60" s="125" t="s">
        <v>23</v>
      </c>
      <c r="H60" s="126" t="s">
        <v>23</v>
      </c>
      <c r="I60" s="127" t="s">
        <v>23</v>
      </c>
      <c r="J60" s="128" t="str">
        <f t="shared" si="10"/>
        <v>-</v>
      </c>
      <c r="K60" s="129" t="s">
        <v>23</v>
      </c>
      <c r="L60" s="130" t="s">
        <v>23</v>
      </c>
      <c r="M60" s="303" t="s">
        <v>23</v>
      </c>
      <c r="N60" s="123"/>
      <c r="O60" s="124"/>
      <c r="P60" s="125"/>
      <c r="Q60" s="131" t="s">
        <v>23</v>
      </c>
      <c r="R60" s="124" t="s">
        <v>23</v>
      </c>
      <c r="S60" s="124"/>
      <c r="T60" s="132"/>
      <c r="U60" s="129"/>
      <c r="V60" s="130"/>
      <c r="W60" s="305"/>
      <c r="X60" s="306"/>
      <c r="Y60" s="307"/>
      <c r="Z60" s="303" t="s">
        <v>23</v>
      </c>
      <c r="AA60" s="297"/>
      <c r="AB60" s="116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8"/>
      <c r="AP60" s="119"/>
    </row>
    <row r="61" spans="2:42" ht="12.75" hidden="1" x14ac:dyDescent="0.2">
      <c r="B61" s="122" t="s">
        <v>23</v>
      </c>
      <c r="C61" s="359" t="s">
        <v>23</v>
      </c>
      <c r="D61" s="358" t="s">
        <v>23</v>
      </c>
      <c r="E61" s="123" t="s">
        <v>23</v>
      </c>
      <c r="F61" s="124" t="s">
        <v>23</v>
      </c>
      <c r="G61" s="125" t="s">
        <v>23</v>
      </c>
      <c r="H61" s="126" t="s">
        <v>23</v>
      </c>
      <c r="I61" s="127" t="s">
        <v>23</v>
      </c>
      <c r="J61" s="128" t="str">
        <f t="shared" si="10"/>
        <v>-</v>
      </c>
      <c r="K61" s="129" t="s">
        <v>23</v>
      </c>
      <c r="L61" s="130" t="s">
        <v>23</v>
      </c>
      <c r="M61" s="303" t="s">
        <v>23</v>
      </c>
      <c r="N61" s="123"/>
      <c r="O61" s="124"/>
      <c r="P61" s="125"/>
      <c r="Q61" s="131" t="s">
        <v>23</v>
      </c>
      <c r="R61" s="124" t="s">
        <v>23</v>
      </c>
      <c r="S61" s="124"/>
      <c r="T61" s="132"/>
      <c r="U61" s="129"/>
      <c r="V61" s="130"/>
      <c r="W61" s="305"/>
      <c r="X61" s="306"/>
      <c r="Y61" s="307"/>
      <c r="Z61" s="303" t="s">
        <v>23</v>
      </c>
      <c r="AA61" s="297"/>
      <c r="AB61" s="116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8"/>
      <c r="AP61" s="119"/>
    </row>
    <row r="62" spans="2:42" ht="12.75" hidden="1" x14ac:dyDescent="0.2">
      <c r="B62" s="122" t="s">
        <v>23</v>
      </c>
      <c r="C62" s="359" t="s">
        <v>23</v>
      </c>
      <c r="D62" s="358" t="s">
        <v>23</v>
      </c>
      <c r="E62" s="123" t="s">
        <v>23</v>
      </c>
      <c r="F62" s="124" t="s">
        <v>23</v>
      </c>
      <c r="G62" s="125" t="s">
        <v>23</v>
      </c>
      <c r="H62" s="126" t="s">
        <v>23</v>
      </c>
      <c r="I62" s="127" t="s">
        <v>23</v>
      </c>
      <c r="J62" s="128" t="str">
        <f t="shared" si="10"/>
        <v>-</v>
      </c>
      <c r="K62" s="129" t="s">
        <v>23</v>
      </c>
      <c r="L62" s="130" t="s">
        <v>23</v>
      </c>
      <c r="M62" s="303" t="s">
        <v>23</v>
      </c>
      <c r="N62" s="123"/>
      <c r="O62" s="124"/>
      <c r="P62" s="125"/>
      <c r="Q62" s="131" t="s">
        <v>23</v>
      </c>
      <c r="R62" s="124" t="s">
        <v>23</v>
      </c>
      <c r="S62" s="124"/>
      <c r="T62" s="132"/>
      <c r="U62" s="129"/>
      <c r="V62" s="130"/>
      <c r="W62" s="305"/>
      <c r="X62" s="306"/>
      <c r="Y62" s="307"/>
      <c r="Z62" s="303" t="s">
        <v>23</v>
      </c>
      <c r="AA62" s="297"/>
      <c r="AB62" s="116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8"/>
      <c r="AP62" s="119"/>
    </row>
    <row r="63" spans="2:42" ht="12.75" hidden="1" x14ac:dyDescent="0.2">
      <c r="B63" s="122" t="s">
        <v>23</v>
      </c>
      <c r="C63" s="359" t="s">
        <v>23</v>
      </c>
      <c r="D63" s="358" t="s">
        <v>23</v>
      </c>
      <c r="E63" s="123" t="s">
        <v>23</v>
      </c>
      <c r="F63" s="124" t="s">
        <v>23</v>
      </c>
      <c r="G63" s="125" t="s">
        <v>23</v>
      </c>
      <c r="H63" s="126" t="s">
        <v>23</v>
      </c>
      <c r="I63" s="127" t="s">
        <v>23</v>
      </c>
      <c r="J63" s="128" t="str">
        <f t="shared" si="10"/>
        <v>-</v>
      </c>
      <c r="K63" s="129" t="s">
        <v>23</v>
      </c>
      <c r="L63" s="130" t="s">
        <v>23</v>
      </c>
      <c r="M63" s="303" t="s">
        <v>23</v>
      </c>
      <c r="N63" s="123"/>
      <c r="O63" s="124"/>
      <c r="P63" s="125"/>
      <c r="Q63" s="131" t="s">
        <v>23</v>
      </c>
      <c r="R63" s="124" t="s">
        <v>23</v>
      </c>
      <c r="S63" s="124"/>
      <c r="T63" s="132"/>
      <c r="U63" s="129"/>
      <c r="V63" s="130"/>
      <c r="W63" s="305"/>
      <c r="X63" s="306"/>
      <c r="Y63" s="307"/>
      <c r="Z63" s="303" t="s">
        <v>23</v>
      </c>
      <c r="AA63" s="297"/>
      <c r="AB63" s="116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8"/>
      <c r="AP63" s="119"/>
    </row>
    <row r="64" spans="2:42" ht="12.75" hidden="1" x14ac:dyDescent="0.2">
      <c r="B64" s="122" t="s">
        <v>23</v>
      </c>
      <c r="C64" s="359" t="s">
        <v>23</v>
      </c>
      <c r="D64" s="358" t="s">
        <v>23</v>
      </c>
      <c r="E64" s="123" t="s">
        <v>23</v>
      </c>
      <c r="F64" s="124" t="s">
        <v>23</v>
      </c>
      <c r="G64" s="125" t="s">
        <v>23</v>
      </c>
      <c r="H64" s="126" t="s">
        <v>23</v>
      </c>
      <c r="I64" s="127" t="s">
        <v>23</v>
      </c>
      <c r="J64" s="128" t="str">
        <f t="shared" si="10"/>
        <v>-</v>
      </c>
      <c r="K64" s="129" t="s">
        <v>23</v>
      </c>
      <c r="L64" s="130" t="s">
        <v>23</v>
      </c>
      <c r="M64" s="303" t="s">
        <v>23</v>
      </c>
      <c r="N64" s="123"/>
      <c r="O64" s="124"/>
      <c r="P64" s="125"/>
      <c r="Q64" s="131" t="s">
        <v>23</v>
      </c>
      <c r="R64" s="124" t="s">
        <v>23</v>
      </c>
      <c r="S64" s="124"/>
      <c r="T64" s="132"/>
      <c r="U64" s="129"/>
      <c r="V64" s="130"/>
      <c r="W64" s="305"/>
      <c r="X64" s="306"/>
      <c r="Y64" s="307"/>
      <c r="Z64" s="303" t="s">
        <v>23</v>
      </c>
      <c r="AA64" s="297"/>
      <c r="AB64" s="116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8"/>
      <c r="AP64" s="119"/>
    </row>
    <row r="65" spans="2:42" ht="12.75" hidden="1" x14ac:dyDescent="0.2">
      <c r="B65" s="122" t="s">
        <v>23</v>
      </c>
      <c r="C65" s="359" t="s">
        <v>23</v>
      </c>
      <c r="D65" s="358" t="s">
        <v>23</v>
      </c>
      <c r="E65" s="123" t="s">
        <v>23</v>
      </c>
      <c r="F65" s="124" t="s">
        <v>23</v>
      </c>
      <c r="G65" s="125" t="s">
        <v>23</v>
      </c>
      <c r="H65" s="126" t="s">
        <v>23</v>
      </c>
      <c r="I65" s="127" t="s">
        <v>23</v>
      </c>
      <c r="J65" s="128" t="str">
        <f t="shared" si="10"/>
        <v>-</v>
      </c>
      <c r="K65" s="129" t="s">
        <v>23</v>
      </c>
      <c r="L65" s="130" t="s">
        <v>23</v>
      </c>
      <c r="M65" s="303" t="s">
        <v>23</v>
      </c>
      <c r="N65" s="123"/>
      <c r="O65" s="124"/>
      <c r="P65" s="125"/>
      <c r="Q65" s="131" t="s">
        <v>23</v>
      </c>
      <c r="R65" s="124" t="s">
        <v>23</v>
      </c>
      <c r="S65" s="124"/>
      <c r="T65" s="132"/>
      <c r="U65" s="129"/>
      <c r="V65" s="130"/>
      <c r="W65" s="305"/>
      <c r="X65" s="306"/>
      <c r="Y65" s="307"/>
      <c r="Z65" s="303" t="s">
        <v>23</v>
      </c>
      <c r="AA65" s="297"/>
      <c r="AB65" s="116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8"/>
      <c r="AP65" s="119"/>
    </row>
    <row r="66" spans="2:42" ht="12.75" hidden="1" x14ac:dyDescent="0.2">
      <c r="B66" s="122" t="s">
        <v>23</v>
      </c>
      <c r="C66" s="359" t="s">
        <v>23</v>
      </c>
      <c r="D66" s="358" t="s">
        <v>23</v>
      </c>
      <c r="E66" s="123" t="s">
        <v>23</v>
      </c>
      <c r="F66" s="124" t="s">
        <v>23</v>
      </c>
      <c r="G66" s="125" t="s">
        <v>23</v>
      </c>
      <c r="H66" s="126" t="s">
        <v>23</v>
      </c>
      <c r="I66" s="127" t="s">
        <v>23</v>
      </c>
      <c r="J66" s="128" t="str">
        <f t="shared" si="10"/>
        <v>-</v>
      </c>
      <c r="K66" s="129" t="s">
        <v>23</v>
      </c>
      <c r="L66" s="130" t="s">
        <v>23</v>
      </c>
      <c r="M66" s="303" t="s">
        <v>23</v>
      </c>
      <c r="N66" s="123"/>
      <c r="O66" s="124"/>
      <c r="P66" s="125"/>
      <c r="Q66" s="131" t="s">
        <v>23</v>
      </c>
      <c r="R66" s="124" t="s">
        <v>23</v>
      </c>
      <c r="S66" s="124"/>
      <c r="T66" s="132"/>
      <c r="U66" s="129"/>
      <c r="V66" s="130"/>
      <c r="W66" s="305"/>
      <c r="X66" s="306"/>
      <c r="Y66" s="307"/>
      <c r="Z66" s="303" t="s">
        <v>23</v>
      </c>
      <c r="AA66" s="297"/>
      <c r="AB66" s="116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8"/>
      <c r="AP66" s="119"/>
    </row>
    <row r="67" spans="2:42" ht="12.75" hidden="1" x14ac:dyDescent="0.2">
      <c r="B67" s="122" t="s">
        <v>23</v>
      </c>
      <c r="C67" s="359" t="s">
        <v>23</v>
      </c>
      <c r="D67" s="358" t="s">
        <v>23</v>
      </c>
      <c r="E67" s="123" t="s">
        <v>23</v>
      </c>
      <c r="F67" s="124" t="s">
        <v>23</v>
      </c>
      <c r="G67" s="125" t="s">
        <v>23</v>
      </c>
      <c r="H67" s="126" t="s">
        <v>23</v>
      </c>
      <c r="I67" s="127" t="s">
        <v>23</v>
      </c>
      <c r="J67" s="128" t="str">
        <f t="shared" si="10"/>
        <v>-</v>
      </c>
      <c r="K67" s="129" t="s">
        <v>23</v>
      </c>
      <c r="L67" s="130" t="s">
        <v>23</v>
      </c>
      <c r="M67" s="303" t="s">
        <v>23</v>
      </c>
      <c r="N67" s="123"/>
      <c r="O67" s="124"/>
      <c r="P67" s="125"/>
      <c r="Q67" s="131" t="s">
        <v>23</v>
      </c>
      <c r="R67" s="124" t="s">
        <v>23</v>
      </c>
      <c r="S67" s="124"/>
      <c r="T67" s="132"/>
      <c r="U67" s="129"/>
      <c r="V67" s="130"/>
      <c r="W67" s="305"/>
      <c r="X67" s="306"/>
      <c r="Y67" s="307"/>
      <c r="Z67" s="303" t="s">
        <v>23</v>
      </c>
      <c r="AA67" s="297"/>
      <c r="AB67" s="116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8"/>
      <c r="AP67" s="119"/>
    </row>
    <row r="68" spans="2:42" ht="12.75" hidden="1" x14ac:dyDescent="0.2">
      <c r="B68" s="122" t="s">
        <v>23</v>
      </c>
      <c r="C68" s="359" t="s">
        <v>23</v>
      </c>
      <c r="D68" s="358" t="s">
        <v>23</v>
      </c>
      <c r="E68" s="123" t="s">
        <v>23</v>
      </c>
      <c r="F68" s="124" t="s">
        <v>23</v>
      </c>
      <c r="G68" s="125" t="s">
        <v>23</v>
      </c>
      <c r="H68" s="126" t="s">
        <v>23</v>
      </c>
      <c r="I68" s="127" t="s">
        <v>23</v>
      </c>
      <c r="J68" s="128" t="str">
        <f t="shared" si="10"/>
        <v>-</v>
      </c>
      <c r="K68" s="129" t="s">
        <v>23</v>
      </c>
      <c r="L68" s="130" t="s">
        <v>23</v>
      </c>
      <c r="M68" s="303" t="s">
        <v>23</v>
      </c>
      <c r="N68" s="123"/>
      <c r="O68" s="124"/>
      <c r="P68" s="125"/>
      <c r="Q68" s="131" t="s">
        <v>23</v>
      </c>
      <c r="R68" s="124" t="s">
        <v>23</v>
      </c>
      <c r="S68" s="124"/>
      <c r="T68" s="132"/>
      <c r="U68" s="129"/>
      <c r="V68" s="130"/>
      <c r="W68" s="305"/>
      <c r="X68" s="306"/>
      <c r="Y68" s="307"/>
      <c r="Z68" s="303" t="s">
        <v>23</v>
      </c>
      <c r="AA68" s="297"/>
      <c r="AB68" s="116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8"/>
      <c r="AP68" s="119"/>
    </row>
    <row r="69" spans="2:42" ht="12.75" hidden="1" x14ac:dyDescent="0.2">
      <c r="B69" s="122" t="s">
        <v>23</v>
      </c>
      <c r="C69" s="359" t="s">
        <v>23</v>
      </c>
      <c r="D69" s="358" t="s">
        <v>23</v>
      </c>
      <c r="E69" s="123" t="s">
        <v>23</v>
      </c>
      <c r="F69" s="124" t="s">
        <v>23</v>
      </c>
      <c r="G69" s="125" t="s">
        <v>23</v>
      </c>
      <c r="H69" s="126" t="s">
        <v>23</v>
      </c>
      <c r="I69" s="127" t="s">
        <v>23</v>
      </c>
      <c r="J69" s="128" t="str">
        <f t="shared" si="10"/>
        <v>-</v>
      </c>
      <c r="K69" s="129" t="s">
        <v>23</v>
      </c>
      <c r="L69" s="130" t="s">
        <v>23</v>
      </c>
      <c r="M69" s="303" t="s">
        <v>23</v>
      </c>
      <c r="N69" s="123"/>
      <c r="O69" s="124"/>
      <c r="P69" s="125"/>
      <c r="Q69" s="131" t="s">
        <v>23</v>
      </c>
      <c r="R69" s="124" t="s">
        <v>23</v>
      </c>
      <c r="S69" s="124"/>
      <c r="T69" s="132"/>
      <c r="U69" s="129"/>
      <c r="V69" s="130"/>
      <c r="W69" s="305"/>
      <c r="X69" s="306"/>
      <c r="Y69" s="307"/>
      <c r="Z69" s="303" t="s">
        <v>23</v>
      </c>
      <c r="AA69" s="297"/>
      <c r="AB69" s="116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8"/>
      <c r="AP69" s="119"/>
    </row>
    <row r="70" spans="2:42" ht="12.75" hidden="1" x14ac:dyDescent="0.2">
      <c r="B70" s="122" t="s">
        <v>23</v>
      </c>
      <c r="C70" s="359" t="s">
        <v>23</v>
      </c>
      <c r="D70" s="358" t="s">
        <v>23</v>
      </c>
      <c r="E70" s="123" t="s">
        <v>23</v>
      </c>
      <c r="F70" s="124" t="s">
        <v>23</v>
      </c>
      <c r="G70" s="125" t="s">
        <v>23</v>
      </c>
      <c r="H70" s="126" t="s">
        <v>23</v>
      </c>
      <c r="I70" s="127" t="s">
        <v>23</v>
      </c>
      <c r="J70" s="128" t="str">
        <f t="shared" si="10"/>
        <v>-</v>
      </c>
      <c r="K70" s="129" t="s">
        <v>23</v>
      </c>
      <c r="L70" s="130" t="s">
        <v>23</v>
      </c>
      <c r="M70" s="303" t="s">
        <v>23</v>
      </c>
      <c r="N70" s="123"/>
      <c r="O70" s="124"/>
      <c r="P70" s="125"/>
      <c r="Q70" s="131" t="s">
        <v>23</v>
      </c>
      <c r="R70" s="124" t="s">
        <v>23</v>
      </c>
      <c r="S70" s="124"/>
      <c r="T70" s="132"/>
      <c r="U70" s="129"/>
      <c r="V70" s="130"/>
      <c r="W70" s="305"/>
      <c r="X70" s="306"/>
      <c r="Y70" s="307"/>
      <c r="Z70" s="303" t="s">
        <v>23</v>
      </c>
      <c r="AA70" s="297"/>
      <c r="AB70" s="116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8"/>
      <c r="AP70" s="119"/>
    </row>
    <row r="71" spans="2:42" ht="12.75" hidden="1" x14ac:dyDescent="0.2">
      <c r="B71" s="122" t="s">
        <v>23</v>
      </c>
      <c r="C71" s="359" t="s">
        <v>23</v>
      </c>
      <c r="D71" s="358" t="s">
        <v>23</v>
      </c>
      <c r="E71" s="123" t="s">
        <v>23</v>
      </c>
      <c r="F71" s="124" t="s">
        <v>23</v>
      </c>
      <c r="G71" s="125" t="s">
        <v>23</v>
      </c>
      <c r="H71" s="126" t="s">
        <v>23</v>
      </c>
      <c r="I71" s="127" t="s">
        <v>23</v>
      </c>
      <c r="J71" s="128" t="str">
        <f t="shared" si="10"/>
        <v>-</v>
      </c>
      <c r="K71" s="129" t="s">
        <v>23</v>
      </c>
      <c r="L71" s="130" t="s">
        <v>23</v>
      </c>
      <c r="M71" s="303" t="s">
        <v>23</v>
      </c>
      <c r="N71" s="123"/>
      <c r="O71" s="124"/>
      <c r="P71" s="125"/>
      <c r="Q71" s="131" t="s">
        <v>23</v>
      </c>
      <c r="R71" s="124" t="s">
        <v>23</v>
      </c>
      <c r="S71" s="124"/>
      <c r="T71" s="132"/>
      <c r="U71" s="129"/>
      <c r="V71" s="130"/>
      <c r="W71" s="305"/>
      <c r="X71" s="306"/>
      <c r="Y71" s="307"/>
      <c r="Z71" s="303" t="s">
        <v>23</v>
      </c>
      <c r="AA71" s="297"/>
      <c r="AB71" s="116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8"/>
      <c r="AP71" s="119"/>
    </row>
    <row r="72" spans="2:42" ht="12.75" hidden="1" x14ac:dyDescent="0.2">
      <c r="B72" s="122" t="s">
        <v>23</v>
      </c>
      <c r="C72" s="359" t="s">
        <v>23</v>
      </c>
      <c r="D72" s="358" t="s">
        <v>23</v>
      </c>
      <c r="E72" s="123" t="s">
        <v>23</v>
      </c>
      <c r="F72" s="124" t="s">
        <v>23</v>
      </c>
      <c r="G72" s="125" t="s">
        <v>23</v>
      </c>
      <c r="H72" s="126" t="s">
        <v>23</v>
      </c>
      <c r="I72" s="127" t="s">
        <v>23</v>
      </c>
      <c r="J72" s="128" t="str">
        <f t="shared" si="10"/>
        <v>-</v>
      </c>
      <c r="K72" s="129" t="s">
        <v>23</v>
      </c>
      <c r="L72" s="130" t="s">
        <v>23</v>
      </c>
      <c r="M72" s="303" t="s">
        <v>23</v>
      </c>
      <c r="N72" s="123"/>
      <c r="O72" s="124"/>
      <c r="P72" s="125"/>
      <c r="Q72" s="131" t="s">
        <v>23</v>
      </c>
      <c r="R72" s="124" t="s">
        <v>23</v>
      </c>
      <c r="S72" s="124"/>
      <c r="T72" s="132"/>
      <c r="U72" s="129"/>
      <c r="V72" s="130"/>
      <c r="W72" s="305"/>
      <c r="X72" s="306"/>
      <c r="Y72" s="307"/>
      <c r="Z72" s="303" t="s">
        <v>23</v>
      </c>
      <c r="AA72" s="297"/>
      <c r="AB72" s="116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8"/>
      <c r="AP72" s="133"/>
    </row>
    <row r="73" spans="2:42" ht="12.75" hidden="1" x14ac:dyDescent="0.2">
      <c r="B73" s="122" t="s">
        <v>23</v>
      </c>
      <c r="C73" s="359" t="s">
        <v>23</v>
      </c>
      <c r="D73" s="358" t="s">
        <v>23</v>
      </c>
      <c r="E73" s="123" t="s">
        <v>23</v>
      </c>
      <c r="F73" s="124" t="s">
        <v>23</v>
      </c>
      <c r="G73" s="125" t="s">
        <v>23</v>
      </c>
      <c r="H73" s="126" t="s">
        <v>23</v>
      </c>
      <c r="I73" s="127" t="s">
        <v>23</v>
      </c>
      <c r="J73" s="128" t="str">
        <f t="shared" si="10"/>
        <v>-</v>
      </c>
      <c r="K73" s="129" t="s">
        <v>23</v>
      </c>
      <c r="L73" s="130" t="s">
        <v>23</v>
      </c>
      <c r="M73" s="303" t="s">
        <v>23</v>
      </c>
      <c r="N73" s="123"/>
      <c r="O73" s="124"/>
      <c r="P73" s="125"/>
      <c r="Q73" s="131" t="s">
        <v>23</v>
      </c>
      <c r="R73" s="124" t="s">
        <v>23</v>
      </c>
      <c r="S73" s="124"/>
      <c r="T73" s="132"/>
      <c r="U73" s="129"/>
      <c r="V73" s="130"/>
      <c r="W73" s="305"/>
      <c r="X73" s="306"/>
      <c r="Y73" s="307"/>
      <c r="Z73" s="303" t="s">
        <v>23</v>
      </c>
      <c r="AA73" s="297"/>
      <c r="AB73" s="116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8"/>
      <c r="AP73" s="119"/>
    </row>
    <row r="74" spans="2:42" ht="12.75" hidden="1" x14ac:dyDescent="0.2">
      <c r="B74" s="122" t="s">
        <v>23</v>
      </c>
      <c r="C74" s="359" t="s">
        <v>23</v>
      </c>
      <c r="D74" s="358" t="s">
        <v>23</v>
      </c>
      <c r="E74" s="123" t="s">
        <v>23</v>
      </c>
      <c r="F74" s="124" t="s">
        <v>23</v>
      </c>
      <c r="G74" s="125" t="s">
        <v>23</v>
      </c>
      <c r="H74" s="126" t="s">
        <v>23</v>
      </c>
      <c r="I74" s="127" t="s">
        <v>23</v>
      </c>
      <c r="J74" s="128" t="str">
        <f t="shared" si="10"/>
        <v>-</v>
      </c>
      <c r="K74" s="129" t="s">
        <v>23</v>
      </c>
      <c r="L74" s="130" t="s">
        <v>23</v>
      </c>
      <c r="M74" s="303" t="s">
        <v>23</v>
      </c>
      <c r="N74" s="123"/>
      <c r="O74" s="124"/>
      <c r="P74" s="125"/>
      <c r="Q74" s="131" t="s">
        <v>23</v>
      </c>
      <c r="R74" s="124" t="s">
        <v>23</v>
      </c>
      <c r="S74" s="124"/>
      <c r="T74" s="132"/>
      <c r="U74" s="129"/>
      <c r="V74" s="130"/>
      <c r="W74" s="305"/>
      <c r="X74" s="306"/>
      <c r="Y74" s="307"/>
      <c r="Z74" s="303" t="s">
        <v>23</v>
      </c>
      <c r="AA74" s="297"/>
      <c r="AB74" s="116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8"/>
      <c r="AP74" s="119"/>
    </row>
    <row r="75" spans="2:42" ht="12.75" hidden="1" x14ac:dyDescent="0.2">
      <c r="B75" s="122" t="s">
        <v>23</v>
      </c>
      <c r="C75" s="359" t="s">
        <v>23</v>
      </c>
      <c r="D75" s="358" t="s">
        <v>23</v>
      </c>
      <c r="E75" s="123" t="s">
        <v>23</v>
      </c>
      <c r="F75" s="124" t="s">
        <v>23</v>
      </c>
      <c r="G75" s="125" t="s">
        <v>23</v>
      </c>
      <c r="H75" s="126" t="s">
        <v>23</v>
      </c>
      <c r="I75" s="127" t="s">
        <v>23</v>
      </c>
      <c r="J75" s="128" t="str">
        <f t="shared" si="10"/>
        <v>-</v>
      </c>
      <c r="K75" s="129" t="s">
        <v>23</v>
      </c>
      <c r="L75" s="130" t="s">
        <v>23</v>
      </c>
      <c r="M75" s="303" t="s">
        <v>23</v>
      </c>
      <c r="N75" s="123"/>
      <c r="O75" s="124"/>
      <c r="P75" s="125"/>
      <c r="Q75" s="131" t="s">
        <v>23</v>
      </c>
      <c r="R75" s="124" t="s">
        <v>23</v>
      </c>
      <c r="S75" s="124"/>
      <c r="T75" s="132"/>
      <c r="U75" s="129"/>
      <c r="V75" s="130"/>
      <c r="W75" s="305"/>
      <c r="X75" s="306"/>
      <c r="Y75" s="307"/>
      <c r="Z75" s="303" t="s">
        <v>23</v>
      </c>
      <c r="AA75" s="297"/>
      <c r="AB75" s="116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8"/>
      <c r="AP75" s="119"/>
    </row>
    <row r="76" spans="2:42" ht="12.75" hidden="1" x14ac:dyDescent="0.2">
      <c r="B76" s="122" t="s">
        <v>23</v>
      </c>
      <c r="C76" s="359" t="s">
        <v>23</v>
      </c>
      <c r="D76" s="358" t="s">
        <v>23</v>
      </c>
      <c r="E76" s="123" t="s">
        <v>23</v>
      </c>
      <c r="F76" s="124" t="s">
        <v>23</v>
      </c>
      <c r="G76" s="125" t="s">
        <v>23</v>
      </c>
      <c r="H76" s="126" t="s">
        <v>23</v>
      </c>
      <c r="I76" s="127" t="s">
        <v>23</v>
      </c>
      <c r="J76" s="128" t="str">
        <f t="shared" si="10"/>
        <v>-</v>
      </c>
      <c r="K76" s="129" t="s">
        <v>23</v>
      </c>
      <c r="L76" s="130" t="s">
        <v>23</v>
      </c>
      <c r="M76" s="303" t="s">
        <v>23</v>
      </c>
      <c r="N76" s="123"/>
      <c r="O76" s="124"/>
      <c r="P76" s="125"/>
      <c r="Q76" s="131" t="s">
        <v>23</v>
      </c>
      <c r="R76" s="124" t="s">
        <v>23</v>
      </c>
      <c r="S76" s="124"/>
      <c r="T76" s="132"/>
      <c r="U76" s="129"/>
      <c r="V76" s="130"/>
      <c r="W76" s="305"/>
      <c r="X76" s="306"/>
      <c r="Y76" s="307"/>
      <c r="Z76" s="303" t="s">
        <v>23</v>
      </c>
      <c r="AA76" s="297"/>
      <c r="AB76" s="116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8"/>
      <c r="AP76" s="119"/>
    </row>
    <row r="77" spans="2:42" ht="12.75" hidden="1" x14ac:dyDescent="0.2">
      <c r="B77" s="122" t="s">
        <v>23</v>
      </c>
      <c r="C77" s="359" t="s">
        <v>23</v>
      </c>
      <c r="D77" s="358" t="s">
        <v>23</v>
      </c>
      <c r="E77" s="123" t="s">
        <v>23</v>
      </c>
      <c r="F77" s="124" t="s">
        <v>23</v>
      </c>
      <c r="G77" s="125" t="s">
        <v>23</v>
      </c>
      <c r="H77" s="126" t="s">
        <v>23</v>
      </c>
      <c r="I77" s="127" t="s">
        <v>23</v>
      </c>
      <c r="J77" s="128" t="str">
        <f t="shared" si="10"/>
        <v>-</v>
      </c>
      <c r="K77" s="129" t="s">
        <v>23</v>
      </c>
      <c r="L77" s="130" t="s">
        <v>23</v>
      </c>
      <c r="M77" s="303" t="s">
        <v>23</v>
      </c>
      <c r="N77" s="123"/>
      <c r="O77" s="124"/>
      <c r="P77" s="125"/>
      <c r="Q77" s="131" t="s">
        <v>23</v>
      </c>
      <c r="R77" s="124" t="s">
        <v>23</v>
      </c>
      <c r="S77" s="124"/>
      <c r="T77" s="132"/>
      <c r="U77" s="129"/>
      <c r="V77" s="130"/>
      <c r="W77" s="305"/>
      <c r="X77" s="306"/>
      <c r="Y77" s="307"/>
      <c r="Z77" s="303" t="s">
        <v>23</v>
      </c>
      <c r="AA77" s="297"/>
      <c r="AB77" s="116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8"/>
      <c r="AP77" s="119"/>
    </row>
    <row r="78" spans="2:42" ht="12.75" hidden="1" x14ac:dyDescent="0.2">
      <c r="B78" s="122" t="s">
        <v>23</v>
      </c>
      <c r="C78" s="359" t="s">
        <v>23</v>
      </c>
      <c r="D78" s="358" t="s">
        <v>23</v>
      </c>
      <c r="E78" s="123" t="s">
        <v>23</v>
      </c>
      <c r="F78" s="124" t="s">
        <v>23</v>
      </c>
      <c r="G78" s="125" t="s">
        <v>23</v>
      </c>
      <c r="H78" s="126" t="s">
        <v>23</v>
      </c>
      <c r="I78" s="127" t="s">
        <v>23</v>
      </c>
      <c r="J78" s="128" t="str">
        <f t="shared" si="10"/>
        <v>-</v>
      </c>
      <c r="K78" s="129" t="s">
        <v>23</v>
      </c>
      <c r="L78" s="130" t="s">
        <v>23</v>
      </c>
      <c r="M78" s="303" t="s">
        <v>23</v>
      </c>
      <c r="N78" s="123"/>
      <c r="O78" s="124"/>
      <c r="P78" s="125"/>
      <c r="Q78" s="131" t="s">
        <v>23</v>
      </c>
      <c r="R78" s="124" t="s">
        <v>23</v>
      </c>
      <c r="S78" s="124"/>
      <c r="T78" s="132"/>
      <c r="U78" s="129"/>
      <c r="V78" s="130"/>
      <c r="W78" s="305"/>
      <c r="X78" s="306"/>
      <c r="Y78" s="307"/>
      <c r="Z78" s="303" t="s">
        <v>23</v>
      </c>
      <c r="AA78" s="297"/>
      <c r="AB78" s="116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8"/>
      <c r="AP78" s="119"/>
    </row>
    <row r="79" spans="2:42" ht="12.75" hidden="1" x14ac:dyDescent="0.2">
      <c r="B79" s="122" t="s">
        <v>23</v>
      </c>
      <c r="C79" s="359" t="s">
        <v>23</v>
      </c>
      <c r="D79" s="358" t="s">
        <v>23</v>
      </c>
      <c r="E79" s="123" t="s">
        <v>23</v>
      </c>
      <c r="F79" s="124" t="s">
        <v>23</v>
      </c>
      <c r="G79" s="125" t="s">
        <v>23</v>
      </c>
      <c r="H79" s="126" t="s">
        <v>23</v>
      </c>
      <c r="I79" s="127" t="s">
        <v>23</v>
      </c>
      <c r="J79" s="128" t="str">
        <f t="shared" si="10"/>
        <v>-</v>
      </c>
      <c r="K79" s="129" t="s">
        <v>23</v>
      </c>
      <c r="L79" s="130" t="s">
        <v>23</v>
      </c>
      <c r="M79" s="303" t="s">
        <v>23</v>
      </c>
      <c r="N79" s="123"/>
      <c r="O79" s="124"/>
      <c r="P79" s="125"/>
      <c r="Q79" s="131" t="s">
        <v>23</v>
      </c>
      <c r="R79" s="124" t="s">
        <v>23</v>
      </c>
      <c r="S79" s="124"/>
      <c r="T79" s="132"/>
      <c r="U79" s="129"/>
      <c r="V79" s="130"/>
      <c r="W79" s="305"/>
      <c r="X79" s="306"/>
      <c r="Y79" s="307"/>
      <c r="Z79" s="303" t="s">
        <v>23</v>
      </c>
      <c r="AA79" s="297"/>
      <c r="AB79" s="116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8"/>
      <c r="AP79" s="119"/>
    </row>
    <row r="80" spans="2:42" ht="12.75" hidden="1" x14ac:dyDescent="0.2">
      <c r="B80" s="122" t="s">
        <v>23</v>
      </c>
      <c r="C80" s="359" t="s">
        <v>23</v>
      </c>
      <c r="D80" s="358" t="s">
        <v>23</v>
      </c>
      <c r="E80" s="123" t="s">
        <v>23</v>
      </c>
      <c r="F80" s="124" t="s">
        <v>23</v>
      </c>
      <c r="G80" s="125" t="s">
        <v>23</v>
      </c>
      <c r="H80" s="126" t="s">
        <v>23</v>
      </c>
      <c r="I80" s="127" t="s">
        <v>23</v>
      </c>
      <c r="J80" s="128" t="str">
        <f t="shared" si="10"/>
        <v>-</v>
      </c>
      <c r="K80" s="129" t="s">
        <v>23</v>
      </c>
      <c r="L80" s="130" t="s">
        <v>23</v>
      </c>
      <c r="M80" s="303" t="s">
        <v>23</v>
      </c>
      <c r="N80" s="123"/>
      <c r="O80" s="124"/>
      <c r="P80" s="125"/>
      <c r="Q80" s="131" t="s">
        <v>23</v>
      </c>
      <c r="R80" s="124" t="s">
        <v>23</v>
      </c>
      <c r="S80" s="124"/>
      <c r="T80" s="132"/>
      <c r="U80" s="129"/>
      <c r="V80" s="130"/>
      <c r="W80" s="305"/>
      <c r="X80" s="306"/>
      <c r="Y80" s="307"/>
      <c r="Z80" s="303" t="s">
        <v>23</v>
      </c>
      <c r="AA80" s="297"/>
      <c r="AB80" s="116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8"/>
      <c r="AP80" s="119"/>
    </row>
    <row r="81" spans="2:42" ht="12.75" hidden="1" x14ac:dyDescent="0.2">
      <c r="B81" s="122" t="s">
        <v>23</v>
      </c>
      <c r="C81" s="359" t="s">
        <v>23</v>
      </c>
      <c r="D81" s="358" t="s">
        <v>23</v>
      </c>
      <c r="E81" s="123" t="s">
        <v>23</v>
      </c>
      <c r="F81" s="124" t="s">
        <v>23</v>
      </c>
      <c r="G81" s="125" t="s">
        <v>23</v>
      </c>
      <c r="H81" s="126" t="s">
        <v>23</v>
      </c>
      <c r="I81" s="127" t="s">
        <v>23</v>
      </c>
      <c r="J81" s="128" t="str">
        <f t="shared" si="10"/>
        <v>-</v>
      </c>
      <c r="K81" s="129" t="s">
        <v>23</v>
      </c>
      <c r="L81" s="130" t="s">
        <v>23</v>
      </c>
      <c r="M81" s="303" t="s">
        <v>23</v>
      </c>
      <c r="N81" s="123"/>
      <c r="O81" s="124"/>
      <c r="P81" s="125"/>
      <c r="Q81" s="131" t="s">
        <v>23</v>
      </c>
      <c r="R81" s="124" t="s">
        <v>23</v>
      </c>
      <c r="S81" s="124"/>
      <c r="T81" s="132"/>
      <c r="U81" s="129"/>
      <c r="V81" s="130"/>
      <c r="W81" s="305"/>
      <c r="X81" s="306"/>
      <c r="Y81" s="307"/>
      <c r="Z81" s="303" t="s">
        <v>23</v>
      </c>
      <c r="AA81" s="297"/>
      <c r="AB81" s="116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8"/>
      <c r="AP81" s="119"/>
    </row>
    <row r="82" spans="2:42" ht="12.75" hidden="1" x14ac:dyDescent="0.2">
      <c r="B82" s="122" t="s">
        <v>23</v>
      </c>
      <c r="C82" s="359" t="s">
        <v>23</v>
      </c>
      <c r="D82" s="358" t="s">
        <v>23</v>
      </c>
      <c r="E82" s="123" t="s">
        <v>23</v>
      </c>
      <c r="F82" s="124" t="s">
        <v>23</v>
      </c>
      <c r="G82" s="125" t="s">
        <v>23</v>
      </c>
      <c r="H82" s="126" t="s">
        <v>23</v>
      </c>
      <c r="I82" s="127" t="s">
        <v>23</v>
      </c>
      <c r="J82" s="128" t="str">
        <f t="shared" si="10"/>
        <v>-</v>
      </c>
      <c r="K82" s="129" t="s">
        <v>23</v>
      </c>
      <c r="L82" s="130" t="s">
        <v>23</v>
      </c>
      <c r="M82" s="303" t="s">
        <v>23</v>
      </c>
      <c r="N82" s="123"/>
      <c r="O82" s="124"/>
      <c r="P82" s="125"/>
      <c r="Q82" s="131" t="s">
        <v>23</v>
      </c>
      <c r="R82" s="124" t="s">
        <v>23</v>
      </c>
      <c r="S82" s="124"/>
      <c r="T82" s="132"/>
      <c r="U82" s="129"/>
      <c r="V82" s="130"/>
      <c r="W82" s="305"/>
      <c r="X82" s="306"/>
      <c r="Y82" s="307"/>
      <c r="Z82" s="303" t="s">
        <v>23</v>
      </c>
      <c r="AA82" s="297"/>
      <c r="AB82" s="116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8"/>
      <c r="AP82" s="119"/>
    </row>
    <row r="83" spans="2:42" ht="12.75" hidden="1" x14ac:dyDescent="0.2">
      <c r="B83" s="122" t="s">
        <v>23</v>
      </c>
      <c r="C83" s="359" t="s">
        <v>23</v>
      </c>
      <c r="D83" s="358" t="s">
        <v>23</v>
      </c>
      <c r="E83" s="123" t="s">
        <v>23</v>
      </c>
      <c r="F83" s="124" t="s">
        <v>23</v>
      </c>
      <c r="G83" s="125" t="s">
        <v>23</v>
      </c>
      <c r="H83" s="126" t="s">
        <v>23</v>
      </c>
      <c r="I83" s="127" t="s">
        <v>23</v>
      </c>
      <c r="J83" s="128" t="str">
        <f t="shared" si="10"/>
        <v>-</v>
      </c>
      <c r="K83" s="129" t="s">
        <v>23</v>
      </c>
      <c r="L83" s="130" t="s">
        <v>23</v>
      </c>
      <c r="M83" s="303" t="s">
        <v>23</v>
      </c>
      <c r="N83" s="123"/>
      <c r="O83" s="124"/>
      <c r="P83" s="125"/>
      <c r="Q83" s="131" t="s">
        <v>23</v>
      </c>
      <c r="R83" s="124" t="s">
        <v>23</v>
      </c>
      <c r="S83" s="124"/>
      <c r="T83" s="132"/>
      <c r="U83" s="129"/>
      <c r="V83" s="130"/>
      <c r="W83" s="305"/>
      <c r="X83" s="306"/>
      <c r="Y83" s="307"/>
      <c r="Z83" s="303" t="s">
        <v>23</v>
      </c>
      <c r="AA83" s="297"/>
      <c r="AB83" s="116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8"/>
      <c r="AP83" s="119"/>
    </row>
    <row r="84" spans="2:42" ht="12.75" hidden="1" x14ac:dyDescent="0.2">
      <c r="B84" s="122" t="s">
        <v>23</v>
      </c>
      <c r="C84" s="359" t="s">
        <v>23</v>
      </c>
      <c r="D84" s="358" t="s">
        <v>23</v>
      </c>
      <c r="E84" s="123" t="s">
        <v>23</v>
      </c>
      <c r="F84" s="124" t="s">
        <v>23</v>
      </c>
      <c r="G84" s="125" t="s">
        <v>23</v>
      </c>
      <c r="H84" s="126" t="s">
        <v>23</v>
      </c>
      <c r="I84" s="127" t="s">
        <v>23</v>
      </c>
      <c r="J84" s="128" t="str">
        <f t="shared" si="10"/>
        <v>-</v>
      </c>
      <c r="K84" s="129" t="s">
        <v>23</v>
      </c>
      <c r="L84" s="130" t="s">
        <v>23</v>
      </c>
      <c r="M84" s="303" t="s">
        <v>23</v>
      </c>
      <c r="N84" s="123"/>
      <c r="O84" s="124"/>
      <c r="P84" s="125"/>
      <c r="Q84" s="131" t="s">
        <v>23</v>
      </c>
      <c r="R84" s="124" t="s">
        <v>23</v>
      </c>
      <c r="S84" s="124"/>
      <c r="T84" s="132"/>
      <c r="U84" s="129"/>
      <c r="V84" s="130"/>
      <c r="W84" s="305"/>
      <c r="X84" s="306"/>
      <c r="Y84" s="307"/>
      <c r="Z84" s="303" t="s">
        <v>23</v>
      </c>
      <c r="AA84" s="297"/>
      <c r="AB84" s="116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8"/>
      <c r="AP84" s="119"/>
    </row>
    <row r="85" spans="2:42" ht="12.75" hidden="1" x14ac:dyDescent="0.2">
      <c r="B85" s="122" t="s">
        <v>23</v>
      </c>
      <c r="C85" s="359" t="s">
        <v>23</v>
      </c>
      <c r="D85" s="358" t="s">
        <v>23</v>
      </c>
      <c r="E85" s="123" t="s">
        <v>23</v>
      </c>
      <c r="F85" s="124" t="s">
        <v>23</v>
      </c>
      <c r="G85" s="125" t="s">
        <v>23</v>
      </c>
      <c r="H85" s="126" t="s">
        <v>23</v>
      </c>
      <c r="I85" s="127" t="s">
        <v>23</v>
      </c>
      <c r="J85" s="128" t="str">
        <f t="shared" si="10"/>
        <v>-</v>
      </c>
      <c r="K85" s="129" t="s">
        <v>23</v>
      </c>
      <c r="L85" s="130" t="s">
        <v>23</v>
      </c>
      <c r="M85" s="303" t="s">
        <v>23</v>
      </c>
      <c r="N85" s="123"/>
      <c r="O85" s="124"/>
      <c r="P85" s="125"/>
      <c r="Q85" s="131" t="s">
        <v>23</v>
      </c>
      <c r="R85" s="124" t="s">
        <v>23</v>
      </c>
      <c r="S85" s="124"/>
      <c r="T85" s="132"/>
      <c r="U85" s="129"/>
      <c r="V85" s="130"/>
      <c r="W85" s="305"/>
      <c r="X85" s="306"/>
      <c r="Y85" s="307"/>
      <c r="Z85" s="303" t="s">
        <v>23</v>
      </c>
      <c r="AA85" s="297"/>
      <c r="AB85" s="116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8"/>
      <c r="AP85" s="119"/>
    </row>
    <row r="86" spans="2:42" ht="12.75" hidden="1" x14ac:dyDescent="0.2">
      <c r="B86" s="122" t="s">
        <v>23</v>
      </c>
      <c r="C86" s="359" t="s">
        <v>23</v>
      </c>
      <c r="D86" s="358" t="s">
        <v>23</v>
      </c>
      <c r="E86" s="123" t="s">
        <v>23</v>
      </c>
      <c r="F86" s="124" t="s">
        <v>23</v>
      </c>
      <c r="G86" s="125" t="s">
        <v>23</v>
      </c>
      <c r="H86" s="126" t="s">
        <v>23</v>
      </c>
      <c r="I86" s="127" t="s">
        <v>23</v>
      </c>
      <c r="J86" s="128" t="str">
        <f t="shared" si="10"/>
        <v>-</v>
      </c>
      <c r="K86" s="129" t="s">
        <v>23</v>
      </c>
      <c r="L86" s="130" t="s">
        <v>23</v>
      </c>
      <c r="M86" s="303" t="s">
        <v>23</v>
      </c>
      <c r="N86" s="123"/>
      <c r="O86" s="124"/>
      <c r="P86" s="125"/>
      <c r="Q86" s="131" t="s">
        <v>23</v>
      </c>
      <c r="R86" s="124" t="s">
        <v>23</v>
      </c>
      <c r="S86" s="124"/>
      <c r="T86" s="132"/>
      <c r="U86" s="129"/>
      <c r="V86" s="130"/>
      <c r="W86" s="305"/>
      <c r="X86" s="306"/>
      <c r="Y86" s="307"/>
      <c r="Z86" s="303" t="s">
        <v>23</v>
      </c>
      <c r="AA86" s="297"/>
      <c r="AB86" s="116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8"/>
      <c r="AP86" s="119"/>
    </row>
    <row r="87" spans="2:42" ht="12.75" hidden="1" x14ac:dyDescent="0.2">
      <c r="B87" s="122" t="s">
        <v>23</v>
      </c>
      <c r="C87" s="359" t="s">
        <v>23</v>
      </c>
      <c r="D87" s="358" t="s">
        <v>23</v>
      </c>
      <c r="E87" s="123" t="s">
        <v>23</v>
      </c>
      <c r="F87" s="124" t="s">
        <v>23</v>
      </c>
      <c r="G87" s="125" t="s">
        <v>23</v>
      </c>
      <c r="H87" s="126" t="s">
        <v>23</v>
      </c>
      <c r="I87" s="127" t="s">
        <v>23</v>
      </c>
      <c r="J87" s="128" t="str">
        <f t="shared" si="10"/>
        <v>-</v>
      </c>
      <c r="K87" s="129" t="s">
        <v>23</v>
      </c>
      <c r="L87" s="130" t="s">
        <v>23</v>
      </c>
      <c r="M87" s="303" t="s">
        <v>23</v>
      </c>
      <c r="N87" s="123"/>
      <c r="O87" s="124"/>
      <c r="P87" s="125"/>
      <c r="Q87" s="131" t="s">
        <v>23</v>
      </c>
      <c r="R87" s="124" t="s">
        <v>23</v>
      </c>
      <c r="S87" s="124"/>
      <c r="T87" s="132"/>
      <c r="U87" s="129"/>
      <c r="V87" s="130"/>
      <c r="W87" s="305"/>
      <c r="X87" s="306"/>
      <c r="Y87" s="307"/>
      <c r="Z87" s="303" t="s">
        <v>23</v>
      </c>
      <c r="AA87" s="297"/>
      <c r="AB87" s="116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8"/>
      <c r="AP87" s="119"/>
    </row>
    <row r="88" spans="2:42" ht="12.75" hidden="1" x14ac:dyDescent="0.2">
      <c r="B88" s="122" t="s">
        <v>23</v>
      </c>
      <c r="C88" s="359" t="s">
        <v>23</v>
      </c>
      <c r="D88" s="358" t="s">
        <v>23</v>
      </c>
      <c r="E88" s="123" t="s">
        <v>23</v>
      </c>
      <c r="F88" s="124" t="s">
        <v>23</v>
      </c>
      <c r="G88" s="125" t="s">
        <v>23</v>
      </c>
      <c r="H88" s="126" t="s">
        <v>23</v>
      </c>
      <c r="I88" s="127" t="s">
        <v>23</v>
      </c>
      <c r="J88" s="128" t="str">
        <f t="shared" si="10"/>
        <v>-</v>
      </c>
      <c r="K88" s="129" t="s">
        <v>23</v>
      </c>
      <c r="L88" s="130" t="s">
        <v>23</v>
      </c>
      <c r="M88" s="303" t="s">
        <v>23</v>
      </c>
      <c r="N88" s="123"/>
      <c r="O88" s="124"/>
      <c r="P88" s="125"/>
      <c r="Q88" s="131" t="s">
        <v>23</v>
      </c>
      <c r="R88" s="124" t="s">
        <v>23</v>
      </c>
      <c r="S88" s="124"/>
      <c r="T88" s="132"/>
      <c r="U88" s="129"/>
      <c r="V88" s="130"/>
      <c r="W88" s="305"/>
      <c r="X88" s="306"/>
      <c r="Y88" s="307"/>
      <c r="Z88" s="303" t="s">
        <v>23</v>
      </c>
      <c r="AA88" s="297"/>
      <c r="AB88" s="116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8"/>
      <c r="AP88" s="119"/>
    </row>
    <row r="89" spans="2:42" ht="12.75" hidden="1" x14ac:dyDescent="0.2">
      <c r="B89" s="122" t="s">
        <v>23</v>
      </c>
      <c r="C89" s="359" t="s">
        <v>23</v>
      </c>
      <c r="D89" s="358" t="s">
        <v>23</v>
      </c>
      <c r="E89" s="123" t="s">
        <v>23</v>
      </c>
      <c r="F89" s="124" t="s">
        <v>23</v>
      </c>
      <c r="G89" s="125" t="s">
        <v>23</v>
      </c>
      <c r="H89" s="126" t="s">
        <v>23</v>
      </c>
      <c r="I89" s="127" t="s">
        <v>23</v>
      </c>
      <c r="J89" s="128" t="str">
        <f t="shared" si="10"/>
        <v>-</v>
      </c>
      <c r="K89" s="129" t="s">
        <v>23</v>
      </c>
      <c r="L89" s="130" t="s">
        <v>23</v>
      </c>
      <c r="M89" s="303" t="s">
        <v>23</v>
      </c>
      <c r="N89" s="123"/>
      <c r="O89" s="124"/>
      <c r="P89" s="125"/>
      <c r="Q89" s="131" t="s">
        <v>23</v>
      </c>
      <c r="R89" s="124" t="s">
        <v>23</v>
      </c>
      <c r="S89" s="124"/>
      <c r="T89" s="132"/>
      <c r="U89" s="129"/>
      <c r="V89" s="130"/>
      <c r="W89" s="305"/>
      <c r="X89" s="306"/>
      <c r="Y89" s="307"/>
      <c r="Z89" s="303" t="s">
        <v>23</v>
      </c>
      <c r="AA89" s="297"/>
      <c r="AB89" s="116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8"/>
      <c r="AP89" s="119"/>
    </row>
    <row r="90" spans="2:42" ht="12.75" hidden="1" x14ac:dyDescent="0.2">
      <c r="B90" s="122" t="s">
        <v>23</v>
      </c>
      <c r="C90" s="359" t="s">
        <v>23</v>
      </c>
      <c r="D90" s="358" t="s">
        <v>23</v>
      </c>
      <c r="E90" s="123" t="s">
        <v>23</v>
      </c>
      <c r="F90" s="124" t="s">
        <v>23</v>
      </c>
      <c r="G90" s="125" t="s">
        <v>23</v>
      </c>
      <c r="H90" s="126" t="s">
        <v>23</v>
      </c>
      <c r="I90" s="127" t="s">
        <v>23</v>
      </c>
      <c r="J90" s="128" t="str">
        <f t="shared" ref="J90:J95" si="11">IF(AND(ISNUMBER(H90),ISNUMBER(I90)),H90-I90,"-")</f>
        <v>-</v>
      </c>
      <c r="K90" s="129" t="s">
        <v>23</v>
      </c>
      <c r="L90" s="130" t="s">
        <v>23</v>
      </c>
      <c r="M90" s="303" t="s">
        <v>23</v>
      </c>
      <c r="N90" s="123"/>
      <c r="O90" s="124"/>
      <c r="P90" s="125"/>
      <c r="Q90" s="131" t="s">
        <v>23</v>
      </c>
      <c r="R90" s="124" t="s">
        <v>23</v>
      </c>
      <c r="S90" s="124"/>
      <c r="T90" s="132"/>
      <c r="U90" s="129"/>
      <c r="V90" s="130"/>
      <c r="W90" s="305"/>
      <c r="X90" s="306"/>
      <c r="Y90" s="307"/>
      <c r="Z90" s="303" t="s">
        <v>23</v>
      </c>
      <c r="AA90" s="297"/>
      <c r="AB90" s="116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8"/>
      <c r="AP90" s="119"/>
    </row>
    <row r="91" spans="2:42" ht="12.75" hidden="1" x14ac:dyDescent="0.2">
      <c r="B91" s="122" t="s">
        <v>23</v>
      </c>
      <c r="C91" s="359" t="s">
        <v>23</v>
      </c>
      <c r="D91" s="358" t="s">
        <v>23</v>
      </c>
      <c r="E91" s="123" t="s">
        <v>23</v>
      </c>
      <c r="F91" s="124" t="s">
        <v>23</v>
      </c>
      <c r="G91" s="125" t="s">
        <v>23</v>
      </c>
      <c r="H91" s="126" t="s">
        <v>23</v>
      </c>
      <c r="I91" s="127" t="s">
        <v>23</v>
      </c>
      <c r="J91" s="128" t="str">
        <f t="shared" si="11"/>
        <v>-</v>
      </c>
      <c r="K91" s="129" t="s">
        <v>23</v>
      </c>
      <c r="L91" s="130" t="s">
        <v>23</v>
      </c>
      <c r="M91" s="303" t="s">
        <v>23</v>
      </c>
      <c r="N91" s="123"/>
      <c r="O91" s="124"/>
      <c r="P91" s="125"/>
      <c r="Q91" s="131" t="s">
        <v>23</v>
      </c>
      <c r="R91" s="124" t="s">
        <v>23</v>
      </c>
      <c r="S91" s="124"/>
      <c r="T91" s="132"/>
      <c r="U91" s="129"/>
      <c r="V91" s="130"/>
      <c r="W91" s="305"/>
      <c r="X91" s="306"/>
      <c r="Y91" s="307"/>
      <c r="Z91" s="303" t="s">
        <v>23</v>
      </c>
      <c r="AA91" s="297"/>
      <c r="AB91" s="116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8"/>
      <c r="AP91" s="119"/>
    </row>
    <row r="92" spans="2:42" ht="12.75" hidden="1" x14ac:dyDescent="0.2">
      <c r="B92" s="122" t="s">
        <v>23</v>
      </c>
      <c r="C92" s="359" t="s">
        <v>23</v>
      </c>
      <c r="D92" s="358" t="s">
        <v>23</v>
      </c>
      <c r="E92" s="123" t="s">
        <v>23</v>
      </c>
      <c r="F92" s="124" t="s">
        <v>23</v>
      </c>
      <c r="G92" s="125" t="s">
        <v>23</v>
      </c>
      <c r="H92" s="126" t="s">
        <v>23</v>
      </c>
      <c r="I92" s="127" t="s">
        <v>23</v>
      </c>
      <c r="J92" s="128" t="str">
        <f t="shared" si="11"/>
        <v>-</v>
      </c>
      <c r="K92" s="129" t="s">
        <v>23</v>
      </c>
      <c r="L92" s="130" t="s">
        <v>23</v>
      </c>
      <c r="M92" s="303" t="s">
        <v>23</v>
      </c>
      <c r="N92" s="123"/>
      <c r="O92" s="124"/>
      <c r="P92" s="125"/>
      <c r="Q92" s="131" t="s">
        <v>23</v>
      </c>
      <c r="R92" s="124" t="s">
        <v>23</v>
      </c>
      <c r="S92" s="124"/>
      <c r="T92" s="132"/>
      <c r="U92" s="129"/>
      <c r="V92" s="130"/>
      <c r="W92" s="305"/>
      <c r="X92" s="306"/>
      <c r="Y92" s="307"/>
      <c r="Z92" s="303" t="s">
        <v>23</v>
      </c>
      <c r="AA92" s="297"/>
      <c r="AB92" s="116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8"/>
      <c r="AP92" s="119"/>
    </row>
    <row r="93" spans="2:42" ht="12.75" hidden="1" x14ac:dyDescent="0.2">
      <c r="B93" s="122" t="s">
        <v>23</v>
      </c>
      <c r="C93" s="359" t="s">
        <v>23</v>
      </c>
      <c r="D93" s="358" t="s">
        <v>23</v>
      </c>
      <c r="E93" s="123" t="s">
        <v>23</v>
      </c>
      <c r="F93" s="124" t="s">
        <v>23</v>
      </c>
      <c r="G93" s="125" t="s">
        <v>23</v>
      </c>
      <c r="H93" s="126" t="s">
        <v>23</v>
      </c>
      <c r="I93" s="127" t="s">
        <v>23</v>
      </c>
      <c r="J93" s="128" t="str">
        <f t="shared" si="11"/>
        <v>-</v>
      </c>
      <c r="K93" s="129" t="s">
        <v>23</v>
      </c>
      <c r="L93" s="130" t="s">
        <v>23</v>
      </c>
      <c r="M93" s="303" t="s">
        <v>23</v>
      </c>
      <c r="N93" s="123"/>
      <c r="O93" s="124"/>
      <c r="P93" s="125"/>
      <c r="Q93" s="131" t="s">
        <v>23</v>
      </c>
      <c r="R93" s="124" t="s">
        <v>23</v>
      </c>
      <c r="S93" s="124"/>
      <c r="T93" s="132"/>
      <c r="U93" s="129"/>
      <c r="V93" s="130"/>
      <c r="W93" s="305"/>
      <c r="X93" s="306"/>
      <c r="Y93" s="307"/>
      <c r="Z93" s="303" t="s">
        <v>23</v>
      </c>
      <c r="AA93" s="297"/>
      <c r="AB93" s="116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8"/>
      <c r="AP93" s="119"/>
    </row>
    <row r="94" spans="2:42" ht="12.75" hidden="1" x14ac:dyDescent="0.2">
      <c r="B94" s="122" t="s">
        <v>23</v>
      </c>
      <c r="C94" s="359" t="s">
        <v>23</v>
      </c>
      <c r="D94" s="358" t="s">
        <v>23</v>
      </c>
      <c r="E94" s="123" t="s">
        <v>23</v>
      </c>
      <c r="F94" s="124" t="s">
        <v>23</v>
      </c>
      <c r="G94" s="125" t="s">
        <v>23</v>
      </c>
      <c r="H94" s="126" t="s">
        <v>23</v>
      </c>
      <c r="I94" s="127" t="s">
        <v>23</v>
      </c>
      <c r="J94" s="128" t="str">
        <f t="shared" si="11"/>
        <v>-</v>
      </c>
      <c r="K94" s="129" t="s">
        <v>23</v>
      </c>
      <c r="L94" s="130" t="s">
        <v>23</v>
      </c>
      <c r="M94" s="303" t="s">
        <v>23</v>
      </c>
      <c r="N94" s="123"/>
      <c r="O94" s="124"/>
      <c r="P94" s="125"/>
      <c r="Q94" s="131" t="s">
        <v>23</v>
      </c>
      <c r="R94" s="124" t="s">
        <v>23</v>
      </c>
      <c r="S94" s="124"/>
      <c r="T94" s="132"/>
      <c r="U94" s="129"/>
      <c r="V94" s="130"/>
      <c r="W94" s="305"/>
      <c r="X94" s="306"/>
      <c r="Y94" s="307"/>
      <c r="Z94" s="303" t="s">
        <v>23</v>
      </c>
      <c r="AA94" s="297"/>
      <c r="AB94" s="116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8"/>
      <c r="AP94" s="119"/>
    </row>
    <row r="95" spans="2:42" ht="13.5" hidden="1" thickBot="1" x14ac:dyDescent="0.25">
      <c r="B95" s="134" t="s">
        <v>23</v>
      </c>
      <c r="C95" s="326" t="s">
        <v>23</v>
      </c>
      <c r="D95" s="357" t="s">
        <v>23</v>
      </c>
      <c r="E95" s="136" t="s">
        <v>23</v>
      </c>
      <c r="F95" s="137" t="s">
        <v>23</v>
      </c>
      <c r="G95" s="138" t="s">
        <v>23</v>
      </c>
      <c r="H95" s="139" t="s">
        <v>23</v>
      </c>
      <c r="I95" s="140" t="s">
        <v>23</v>
      </c>
      <c r="J95" s="141" t="str">
        <f t="shared" si="11"/>
        <v>-</v>
      </c>
      <c r="K95" s="142" t="s">
        <v>23</v>
      </c>
      <c r="L95" s="143" t="s">
        <v>23</v>
      </c>
      <c r="M95" s="144" t="s">
        <v>23</v>
      </c>
      <c r="N95" s="136"/>
      <c r="O95" s="137"/>
      <c r="P95" s="138"/>
      <c r="Q95" s="324" t="s">
        <v>23</v>
      </c>
      <c r="R95" s="323" t="s">
        <v>23</v>
      </c>
      <c r="S95" s="323"/>
      <c r="T95" s="147"/>
      <c r="U95" s="142"/>
      <c r="V95" s="143"/>
      <c r="W95" s="148"/>
      <c r="X95" s="149"/>
      <c r="Y95" s="150"/>
      <c r="Z95" s="322" t="s">
        <v>23</v>
      </c>
      <c r="AA95" s="297"/>
      <c r="AB95" s="116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8"/>
      <c r="AP95" s="119"/>
    </row>
    <row r="96" spans="2:42" ht="12.75" x14ac:dyDescent="0.2">
      <c r="B96" s="151" t="s">
        <v>98</v>
      </c>
      <c r="C96" s="300">
        <f>IF(SUM(C26:C95)=0,"-",AVERAGE(C26:C95))</f>
        <v>24</v>
      </c>
      <c r="D96" s="152"/>
      <c r="E96" s="153">
        <f t="shared" ref="E96:Z96" si="12">IF(SUM(E26:E95)=0,"-",AVERAGE(E26:E95))</f>
        <v>62.333881432088219</v>
      </c>
      <c r="F96" s="154">
        <f t="shared" si="12"/>
        <v>62.923653901163718</v>
      </c>
      <c r="G96" s="155">
        <f t="shared" si="12"/>
        <v>-0.58910580240885424</v>
      </c>
      <c r="H96" s="156">
        <f t="shared" si="12"/>
        <v>77.456893107096363</v>
      </c>
      <c r="I96" s="157">
        <f t="shared" si="12"/>
        <v>50.589784215291338</v>
      </c>
      <c r="J96" s="158">
        <f t="shared" si="12"/>
        <v>26.867108891805024</v>
      </c>
      <c r="K96" s="159">
        <f t="shared" si="12"/>
        <v>7.2560241095225031</v>
      </c>
      <c r="L96" s="160">
        <f t="shared" si="12"/>
        <v>3.8011373869578033</v>
      </c>
      <c r="M96" s="161">
        <f t="shared" si="12"/>
        <v>1.6465048000017803</v>
      </c>
      <c r="N96" s="153" t="str">
        <f t="shared" si="12"/>
        <v>-</v>
      </c>
      <c r="O96" s="154" t="str">
        <f t="shared" si="12"/>
        <v>-</v>
      </c>
      <c r="P96" s="154" t="str">
        <f t="shared" si="12"/>
        <v>-</v>
      </c>
      <c r="Q96" s="154">
        <f t="shared" si="12"/>
        <v>5.8900000877600799E-2</v>
      </c>
      <c r="R96" s="154">
        <f t="shared" si="12"/>
        <v>3.2791666743035117E-2</v>
      </c>
      <c r="S96" s="154">
        <f t="shared" si="12"/>
        <v>2.5666666666666667E-2</v>
      </c>
      <c r="T96" s="154" t="str">
        <f t="shared" si="12"/>
        <v>-</v>
      </c>
      <c r="U96" s="157" t="str">
        <f t="shared" si="12"/>
        <v>-</v>
      </c>
      <c r="V96" s="160" t="str">
        <f t="shared" si="12"/>
        <v>-</v>
      </c>
      <c r="W96" s="162" t="str">
        <f t="shared" si="12"/>
        <v>-</v>
      </c>
      <c r="X96" s="162" t="str">
        <f t="shared" si="12"/>
        <v>-</v>
      </c>
      <c r="Y96" s="162" t="str">
        <f t="shared" si="12"/>
        <v>-</v>
      </c>
      <c r="Z96" s="321">
        <f t="shared" si="12"/>
        <v>1.6465048000017803</v>
      </c>
      <c r="AA96" s="116"/>
      <c r="AB96" s="116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8"/>
      <c r="AP96" s="119"/>
    </row>
    <row r="97" spans="1:49" ht="12" customHeight="1" thickBot="1" x14ac:dyDescent="0.25">
      <c r="B97" s="163" t="s">
        <v>99</v>
      </c>
      <c r="C97" s="299">
        <f>SUM(C26:C95)</f>
        <v>720</v>
      </c>
      <c r="D97" s="164"/>
      <c r="E97" s="165">
        <f>SUM(E26:E95)</f>
        <v>1870.0164429626466</v>
      </c>
      <c r="F97" s="166">
        <f>SUM(F26:F95)</f>
        <v>1887.7096170349116</v>
      </c>
      <c r="G97" s="167">
        <f>SUM(G26:G95)</f>
        <v>-17.673174072265628</v>
      </c>
      <c r="H97" s="168"/>
      <c r="I97" s="169"/>
      <c r="J97" s="170"/>
      <c r="K97" s="171"/>
      <c r="L97" s="172"/>
      <c r="M97" s="173">
        <f t="shared" ref="M97:T97" si="13">SUM(M26:M95)</f>
        <v>49.395144000053413</v>
      </c>
      <c r="N97" s="165">
        <f t="shared" si="13"/>
        <v>0</v>
      </c>
      <c r="O97" s="166">
        <f t="shared" si="13"/>
        <v>0</v>
      </c>
      <c r="P97" s="166">
        <f t="shared" si="13"/>
        <v>0</v>
      </c>
      <c r="Q97" s="166">
        <f t="shared" si="13"/>
        <v>1.7670000263280239</v>
      </c>
      <c r="R97" s="166">
        <f t="shared" si="13"/>
        <v>0.98375000229105347</v>
      </c>
      <c r="S97" s="166">
        <f t="shared" si="13"/>
        <v>0.77</v>
      </c>
      <c r="T97" s="166">
        <f t="shared" si="13"/>
        <v>0</v>
      </c>
      <c r="U97" s="169"/>
      <c r="V97" s="172"/>
      <c r="W97" s="174">
        <f>SUM(W26:W95)</f>
        <v>0</v>
      </c>
      <c r="X97" s="173">
        <f>SUM(X26:X95)</f>
        <v>0</v>
      </c>
      <c r="Y97" s="175">
        <f>SUM(Y26:Y95)</f>
        <v>0</v>
      </c>
      <c r="Z97" s="173">
        <f>SUM(Z26:Z95)</f>
        <v>49.395144000053413</v>
      </c>
      <c r="AA97" s="116"/>
      <c r="AB97" s="116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8"/>
      <c r="AP97" s="119"/>
    </row>
    <row r="98" spans="1:49" ht="12" hidden="1" customHeight="1" x14ac:dyDescent="0.2">
      <c r="B98" s="176"/>
      <c r="C98" s="177">
        <f>COUNT(C26:C95)</f>
        <v>30</v>
      </c>
      <c r="D98" s="177"/>
      <c r="E98" s="177"/>
      <c r="F98" s="177"/>
      <c r="G98" s="177"/>
      <c r="H98" s="178"/>
      <c r="I98" s="178"/>
      <c r="J98" s="178"/>
      <c r="K98" s="178"/>
      <c r="L98" s="178"/>
      <c r="M98" s="179"/>
      <c r="N98" s="177"/>
      <c r="O98" s="177"/>
      <c r="P98" s="177"/>
      <c r="Q98" s="177"/>
      <c r="R98" s="177"/>
      <c r="S98" s="177"/>
      <c r="T98" s="177"/>
      <c r="U98" s="178"/>
      <c r="V98" s="178"/>
      <c r="W98" s="177"/>
      <c r="X98" s="179"/>
      <c r="Y98" s="179"/>
      <c r="Z98" s="179"/>
      <c r="AA98" s="116"/>
      <c r="AB98" s="116"/>
      <c r="AC98" s="43"/>
      <c r="AD98" s="133"/>
      <c r="AE98" s="313"/>
      <c r="AF98" s="116"/>
      <c r="AG98" s="117"/>
      <c r="AH98" s="117"/>
      <c r="AI98" s="117"/>
      <c r="AJ98" s="117"/>
      <c r="AK98" s="117"/>
      <c r="AL98" s="117"/>
      <c r="AM98" s="117"/>
      <c r="AN98" s="117"/>
      <c r="AO98" s="118"/>
      <c r="AP98" s="119"/>
    </row>
    <row r="99" spans="1:49" s="61" customFormat="1" ht="12" customHeight="1" thickBot="1" x14ac:dyDescent="0.25">
      <c r="B99" s="176"/>
      <c r="C99" s="177"/>
      <c r="D99" s="180"/>
      <c r="E99" s="181"/>
      <c r="F99" s="181"/>
      <c r="G99" s="181"/>
      <c r="H99" s="180"/>
      <c r="I99" s="180"/>
      <c r="J99" s="180"/>
      <c r="K99" s="180"/>
      <c r="L99" s="180"/>
      <c r="M99" s="180"/>
      <c r="N99" s="181"/>
      <c r="O99" s="181"/>
      <c r="P99" s="181"/>
      <c r="Q99" s="182"/>
      <c r="R99" s="182"/>
      <c r="S99" s="182"/>
      <c r="T99" s="181"/>
      <c r="U99" s="180"/>
      <c r="V99" s="180"/>
      <c r="W99" s="183"/>
      <c r="X99" s="184"/>
      <c r="Y99" s="185"/>
      <c r="Z99" s="186"/>
      <c r="AA99" s="116"/>
      <c r="AB99" s="116"/>
      <c r="AC99" s="316"/>
      <c r="AD99" s="316"/>
      <c r="AE99" s="316"/>
      <c r="AF99" s="317"/>
      <c r="AG99" s="317"/>
      <c r="AH99" s="117"/>
      <c r="AI99" s="117"/>
      <c r="AJ99" s="117"/>
      <c r="AK99" s="117"/>
      <c r="AL99" s="117"/>
      <c r="AM99" s="117"/>
      <c r="AN99" s="117"/>
      <c r="AO99" s="118"/>
      <c r="AP99" s="133"/>
    </row>
    <row r="100" spans="1:49" ht="12" customHeight="1" thickBot="1" x14ac:dyDescent="0.25">
      <c r="B100" s="430" t="s">
        <v>100</v>
      </c>
      <c r="C100" s="431"/>
      <c r="D100" s="431"/>
      <c r="E100" s="413" t="s">
        <v>101</v>
      </c>
      <c r="F100" s="415"/>
      <c r="G100" s="413" t="s">
        <v>102</v>
      </c>
      <c r="H100" s="414"/>
      <c r="I100" s="415" t="s">
        <v>103</v>
      </c>
      <c r="J100" s="415"/>
      <c r="K100" s="413" t="s">
        <v>104</v>
      </c>
      <c r="L100" s="414"/>
      <c r="M100" s="415" t="s">
        <v>105</v>
      </c>
      <c r="N100" s="415"/>
      <c r="O100" s="413" t="s">
        <v>106</v>
      </c>
      <c r="P100" s="414"/>
      <c r="Q100" s="415" t="s">
        <v>107</v>
      </c>
      <c r="R100" s="415"/>
      <c r="S100" s="416" t="s">
        <v>108</v>
      </c>
      <c r="T100" s="417"/>
      <c r="U100" s="418"/>
      <c r="V100" s="415" t="s">
        <v>109</v>
      </c>
      <c r="W100" s="414"/>
      <c r="X100" s="187"/>
      <c r="Y100" s="312"/>
      <c r="Z100" s="312"/>
      <c r="AA100" s="312"/>
      <c r="AB100" s="187"/>
      <c r="AC100" s="319"/>
      <c r="AD100" s="319"/>
      <c r="AE100" s="319"/>
      <c r="AF100" s="188"/>
      <c r="AG100" s="188"/>
      <c r="AH100" s="116"/>
      <c r="AI100" s="116"/>
      <c r="AJ100" s="116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8"/>
      <c r="AW100" s="119"/>
    </row>
    <row r="101" spans="1:49" s="188" customFormat="1" ht="12" customHeight="1" x14ac:dyDescent="0.2">
      <c r="B101" s="432"/>
      <c r="C101" s="433"/>
      <c r="D101" s="433"/>
      <c r="E101" s="419" t="s">
        <v>198</v>
      </c>
      <c r="F101" s="420"/>
      <c r="G101" s="405">
        <v>19724.451980352402</v>
      </c>
      <c r="H101" s="406"/>
      <c r="I101" s="405">
        <v>19859.155351162</v>
      </c>
      <c r="J101" s="406"/>
      <c r="K101" s="405"/>
      <c r="L101" s="406"/>
      <c r="M101" s="405"/>
      <c r="N101" s="406"/>
      <c r="O101" s="405">
        <v>34.387001454830198</v>
      </c>
      <c r="P101" s="406"/>
      <c r="Q101" s="405">
        <v>17.393500447273301</v>
      </c>
      <c r="R101" s="406"/>
      <c r="S101" s="405">
        <v>391.20567569136603</v>
      </c>
      <c r="T101" s="407"/>
      <c r="U101" s="406"/>
      <c r="V101" s="405">
        <v>8863.1790000000001</v>
      </c>
      <c r="W101" s="408"/>
      <c r="X101" s="314"/>
      <c r="Y101" s="314"/>
      <c r="Z101" s="314"/>
      <c r="AA101" s="314"/>
      <c r="AB101" s="315"/>
      <c r="AC101" s="196"/>
      <c r="AD101" s="196"/>
      <c r="AE101" s="196"/>
      <c r="AF101" s="1"/>
      <c r="AG101" s="1"/>
      <c r="AH101" s="317"/>
      <c r="AI101" s="317"/>
      <c r="AJ101" s="317"/>
      <c r="AK101" s="317"/>
      <c r="AL101" s="317"/>
      <c r="AM101" s="317"/>
      <c r="AN101" s="317"/>
      <c r="AO101" s="317"/>
      <c r="AP101" s="317"/>
      <c r="AQ101" s="317"/>
      <c r="AR101" s="317"/>
      <c r="AS101" s="317"/>
      <c r="AT101" s="317"/>
      <c r="AU101" s="317"/>
      <c r="AV101" s="317"/>
      <c r="AW101" s="317"/>
    </row>
    <row r="102" spans="1:49" s="188" customFormat="1" ht="12" customHeight="1" thickBot="1" x14ac:dyDescent="0.25">
      <c r="B102" s="434"/>
      <c r="C102" s="435"/>
      <c r="D102" s="435"/>
      <c r="E102" s="409" t="s">
        <v>235</v>
      </c>
      <c r="F102" s="410"/>
      <c r="G102" s="389">
        <v>21593.496236085899</v>
      </c>
      <c r="H102" s="391"/>
      <c r="I102" s="389">
        <v>21745.865133106701</v>
      </c>
      <c r="J102" s="391"/>
      <c r="K102" s="389"/>
      <c r="L102" s="391"/>
      <c r="M102" s="389"/>
      <c r="N102" s="391"/>
      <c r="O102" s="389">
        <v>36.164001226425199</v>
      </c>
      <c r="P102" s="391"/>
      <c r="Q102" s="389">
        <v>18.385000526905099</v>
      </c>
      <c r="R102" s="391"/>
      <c r="S102" s="389">
        <v>440.61923372745503</v>
      </c>
      <c r="T102" s="390"/>
      <c r="U102" s="391"/>
      <c r="V102" s="389">
        <v>9582.3169999999991</v>
      </c>
      <c r="W102" s="392"/>
      <c r="X102" s="314"/>
      <c r="Y102" s="318"/>
      <c r="Z102" s="318"/>
      <c r="AA102" s="318"/>
      <c r="AB102" s="318"/>
      <c r="AC102" s="197"/>
      <c r="AD102" s="197"/>
      <c r="AE102" s="197"/>
      <c r="AF102" s="197"/>
      <c r="AG102" s="197"/>
    </row>
    <row r="103" spans="1:49" ht="15" customHeight="1" x14ac:dyDescent="0.2">
      <c r="B103" s="189"/>
      <c r="C103" s="189"/>
      <c r="D103" s="189"/>
      <c r="E103" s="190"/>
      <c r="F103" s="190"/>
      <c r="G103" s="191"/>
      <c r="H103" s="191"/>
      <c r="I103" s="191"/>
      <c r="J103" s="191"/>
      <c r="K103" s="191"/>
      <c r="L103" s="191"/>
      <c r="M103" s="191"/>
      <c r="N103" s="191"/>
      <c r="O103" s="187"/>
      <c r="P103" s="187"/>
      <c r="Q103" s="191"/>
      <c r="R103" s="191"/>
      <c r="S103" s="191"/>
      <c r="T103" s="192"/>
      <c r="U103" s="192"/>
      <c r="V103" s="192"/>
      <c r="W103" s="192"/>
      <c r="X103" s="193"/>
      <c r="Y103" s="194"/>
      <c r="Z103" s="194"/>
      <c r="AA103" s="195"/>
      <c r="AB103" s="195"/>
      <c r="AC103" s="197"/>
      <c r="AD103" s="197"/>
      <c r="AE103" s="197"/>
      <c r="AF103" s="197"/>
      <c r="AG103" s="197"/>
    </row>
    <row r="104" spans="1:49" s="197" customFormat="1" ht="14.1" customHeight="1" x14ac:dyDescent="0.25">
      <c r="B104" s="198" t="s">
        <v>111</v>
      </c>
      <c r="C104" s="198"/>
      <c r="D104" s="24"/>
      <c r="E104" s="199"/>
      <c r="G104" s="200" t="s">
        <v>112</v>
      </c>
      <c r="H104" s="393"/>
      <c r="I104" s="393"/>
      <c r="J104" s="201" t="s">
        <v>113</v>
      </c>
      <c r="K104" s="394"/>
      <c r="L104" s="394"/>
      <c r="M104" s="202"/>
      <c r="N104" s="24" t="s">
        <v>114</v>
      </c>
      <c r="O104" s="198"/>
      <c r="P104" s="198" t="s">
        <v>115</v>
      </c>
      <c r="Q104" s="24"/>
      <c r="R104" s="199"/>
      <c r="S104" s="199"/>
      <c r="T104" s="395" t="s">
        <v>116</v>
      </c>
      <c r="U104" s="395"/>
      <c r="V104" s="203"/>
      <c r="W104" s="396" t="s">
        <v>117</v>
      </c>
      <c r="X104" s="397"/>
      <c r="Y104" s="397"/>
      <c r="Z104" s="398"/>
    </row>
    <row r="105" spans="1:49" s="197" customFormat="1" ht="14.1" customHeight="1" x14ac:dyDescent="0.25">
      <c r="B105" s="198" t="s">
        <v>118</v>
      </c>
      <c r="C105" s="198"/>
      <c r="D105" s="24"/>
      <c r="E105" s="199"/>
      <c r="F105" s="24"/>
      <c r="G105" s="204"/>
      <c r="J105" s="386"/>
      <c r="K105" s="386"/>
      <c r="L105" s="199" t="s">
        <v>119</v>
      </c>
      <c r="P105" s="197" t="s">
        <v>120</v>
      </c>
      <c r="R105" s="202"/>
      <c r="S105" s="205"/>
      <c r="T105" s="395"/>
      <c r="U105" s="395"/>
      <c r="V105" s="206"/>
      <c r="W105" s="399"/>
      <c r="X105" s="400"/>
      <c r="Y105" s="400"/>
      <c r="Z105" s="401"/>
    </row>
    <row r="106" spans="1:49" s="197" customFormat="1" ht="14.1" customHeight="1" x14ac:dyDescent="0.25">
      <c r="B106" s="198" t="s">
        <v>121</v>
      </c>
      <c r="C106" s="198"/>
      <c r="D106" s="24"/>
      <c r="E106" s="199"/>
      <c r="F106" s="24"/>
      <c r="G106" s="204"/>
      <c r="J106" s="386"/>
      <c r="K106" s="386"/>
      <c r="L106" s="199" t="s">
        <v>122</v>
      </c>
      <c r="M106" s="24"/>
      <c r="N106" s="199"/>
      <c r="O106" s="24"/>
      <c r="P106" s="199"/>
      <c r="Q106" s="199"/>
      <c r="R106" s="207"/>
      <c r="S106" s="205"/>
      <c r="T106" s="395"/>
      <c r="U106" s="395"/>
      <c r="V106" s="206"/>
      <c r="W106" s="399"/>
      <c r="X106" s="400"/>
      <c r="Y106" s="400"/>
      <c r="Z106" s="401"/>
    </row>
    <row r="107" spans="1:49" s="197" customFormat="1" ht="14.1" customHeight="1" x14ac:dyDescent="0.25">
      <c r="B107" s="198" t="s">
        <v>123</v>
      </c>
      <c r="C107" s="198"/>
      <c r="D107" s="24"/>
      <c r="G107" s="200" t="s">
        <v>112</v>
      </c>
      <c r="H107" s="393"/>
      <c r="I107" s="393"/>
      <c r="J107" s="208" t="s">
        <v>113</v>
      </c>
      <c r="K107" s="394"/>
      <c r="L107" s="394"/>
      <c r="M107" s="202"/>
      <c r="N107" s="24" t="s">
        <v>114</v>
      </c>
      <c r="O107" s="209"/>
      <c r="P107" s="209" t="s">
        <v>124</v>
      </c>
      <c r="Q107" s="13"/>
      <c r="R107" s="384" t="s">
        <v>196</v>
      </c>
      <c r="S107" s="384"/>
      <c r="T107" s="395"/>
      <c r="U107" s="395"/>
      <c r="V107" s="210"/>
      <c r="W107" s="399"/>
      <c r="X107" s="400"/>
      <c r="Y107" s="400"/>
      <c r="Z107" s="401"/>
      <c r="AC107" s="9"/>
      <c r="AD107" s="9"/>
      <c r="AE107" s="9"/>
      <c r="AF107" s="9"/>
      <c r="AG107" s="9"/>
    </row>
    <row r="108" spans="1:49" s="197" customFormat="1" ht="14.1" customHeight="1" x14ac:dyDescent="0.25">
      <c r="B108" s="198" t="s">
        <v>126</v>
      </c>
      <c r="C108" s="198"/>
      <c r="D108" s="24"/>
      <c r="E108" s="199"/>
      <c r="F108" s="24"/>
      <c r="G108" s="204"/>
      <c r="H108" s="24"/>
      <c r="I108" s="199"/>
      <c r="J108" s="24"/>
      <c r="K108" s="211"/>
      <c r="L108" s="24"/>
      <c r="M108" s="24"/>
      <c r="N108" s="199"/>
      <c r="O108" s="211"/>
      <c r="P108" s="211"/>
      <c r="Q108" s="211"/>
      <c r="R108" s="207"/>
      <c r="S108" s="207"/>
      <c r="T108" s="395"/>
      <c r="U108" s="395"/>
      <c r="V108" s="206"/>
      <c r="W108" s="399"/>
      <c r="X108" s="400"/>
      <c r="Y108" s="400"/>
      <c r="Z108" s="401"/>
    </row>
    <row r="109" spans="1:49" s="9" customFormat="1" ht="14.1" customHeight="1" x14ac:dyDescent="0.25">
      <c r="B109" s="203" t="s">
        <v>127</v>
      </c>
      <c r="C109" s="203"/>
      <c r="D109" s="203"/>
      <c r="E109" s="203"/>
      <c r="F109" s="212"/>
      <c r="H109" s="213">
        <f>24*(C98)-C97</f>
        <v>0</v>
      </c>
      <c r="I109" s="214" t="s">
        <v>59</v>
      </c>
      <c r="J109" s="385">
        <f>IF(C97=0,0,H109*Z97/C97)</f>
        <v>0</v>
      </c>
      <c r="K109" s="385"/>
      <c r="L109" s="215" t="s">
        <v>64</v>
      </c>
      <c r="M109" s="216"/>
      <c r="N109" s="215"/>
      <c r="O109" s="215"/>
      <c r="P109" s="203"/>
      <c r="Q109" s="203"/>
      <c r="R109" s="203"/>
      <c r="S109" s="203"/>
      <c r="T109" s="217"/>
      <c r="U109" s="26"/>
      <c r="V109" s="26"/>
      <c r="W109" s="399"/>
      <c r="X109" s="400"/>
      <c r="Y109" s="400"/>
      <c r="Z109" s="401"/>
      <c r="AC109" s="219"/>
      <c r="AD109" s="219"/>
      <c r="AE109" s="219"/>
      <c r="AF109" s="219"/>
      <c r="AG109" s="219"/>
    </row>
    <row r="110" spans="1:49" s="197" customFormat="1" ht="14.1" customHeight="1" x14ac:dyDescent="0.25">
      <c r="B110" s="198" t="s">
        <v>128</v>
      </c>
      <c r="C110" s="198"/>
      <c r="D110" s="24"/>
      <c r="E110" s="199"/>
      <c r="F110" s="24"/>
      <c r="G110" s="204"/>
      <c r="H110" s="14">
        <v>0</v>
      </c>
      <c r="I110" s="199" t="s">
        <v>62</v>
      </c>
      <c r="J110" s="386">
        <v>0</v>
      </c>
      <c r="K110" s="386"/>
      <c r="L110" s="24" t="s">
        <v>119</v>
      </c>
      <c r="M110" s="24"/>
      <c r="N110" s="24"/>
      <c r="O110" s="24"/>
      <c r="P110" s="24"/>
      <c r="Q110" s="24"/>
      <c r="R110" s="207"/>
      <c r="S110" s="207"/>
      <c r="T110" s="218"/>
      <c r="U110" s="218"/>
      <c r="V110" s="206"/>
      <c r="W110" s="402"/>
      <c r="X110" s="403"/>
      <c r="Y110" s="403"/>
      <c r="Z110" s="404"/>
    </row>
    <row r="111" spans="1:49" s="219" customFormat="1" ht="14.1" customHeight="1" x14ac:dyDescent="0.25">
      <c r="A111" s="220"/>
      <c r="B111" s="24" t="s">
        <v>129</v>
      </c>
      <c r="C111" s="24"/>
      <c r="D111" s="24"/>
      <c r="E111" s="387" t="s">
        <v>130</v>
      </c>
      <c r="F111" s="387"/>
      <c r="G111" s="387"/>
      <c r="J111" s="388">
        <f>M97+J105+J109</f>
        <v>49.395144000053413</v>
      </c>
      <c r="K111" s="388"/>
      <c r="L111" s="24" t="s">
        <v>119</v>
      </c>
      <c r="M111" s="211"/>
      <c r="N111" s="211"/>
      <c r="O111" s="211"/>
      <c r="P111" s="211"/>
      <c r="Q111" s="211"/>
      <c r="R111" s="211"/>
      <c r="S111" s="211"/>
      <c r="T111" s="221"/>
      <c r="U111" s="221"/>
      <c r="V111" s="221"/>
      <c r="W111" s="221"/>
      <c r="X111" s="221"/>
      <c r="Y111" s="206"/>
      <c r="Z111" s="221"/>
      <c r="AC111" s="1"/>
      <c r="AD111" s="1"/>
      <c r="AE111" s="1"/>
      <c r="AF111" s="1"/>
      <c r="AG111" s="1"/>
    </row>
    <row r="112" spans="1:49" s="197" customFormat="1" ht="14.1" customHeight="1" x14ac:dyDescent="0.25">
      <c r="A112" s="222"/>
      <c r="B112" s="24" t="s">
        <v>129</v>
      </c>
      <c r="C112" s="198"/>
      <c r="D112" s="24"/>
      <c r="E112" s="387" t="s">
        <v>130</v>
      </c>
      <c r="F112" s="387"/>
      <c r="G112" s="387"/>
      <c r="J112" s="386">
        <v>0</v>
      </c>
      <c r="K112" s="386"/>
      <c r="L112" s="24" t="s">
        <v>131</v>
      </c>
      <c r="M112" s="211"/>
      <c r="N112" s="223"/>
      <c r="O112" s="223"/>
      <c r="P112" s="223"/>
      <c r="Q112" s="223"/>
      <c r="R112" s="223"/>
      <c r="S112" s="223"/>
      <c r="T112" s="224"/>
      <c r="U112" s="224"/>
      <c r="V112" s="224"/>
      <c r="W112" s="224"/>
      <c r="X112" s="224"/>
      <c r="Y112" s="206"/>
      <c r="Z112" s="224"/>
      <c r="AC112" s="1"/>
      <c r="AD112" s="1"/>
      <c r="AE112" s="1"/>
      <c r="AF112" s="1"/>
      <c r="AG112" s="1"/>
    </row>
    <row r="113" spans="1:26" ht="12" customHeight="1" x14ac:dyDescent="0.2">
      <c r="B113" s="225"/>
      <c r="C113" s="225"/>
      <c r="D113" s="225"/>
      <c r="E113" s="225"/>
      <c r="F113" s="225"/>
      <c r="G113" s="225"/>
      <c r="H113" s="225"/>
      <c r="I113" s="225"/>
      <c r="J113" s="226"/>
      <c r="K113" s="226"/>
      <c r="L113" s="226"/>
      <c r="M113" s="226"/>
      <c r="N113" s="226"/>
      <c r="O113" s="225"/>
      <c r="P113" s="227"/>
      <c r="Q113" s="227"/>
      <c r="R113" s="227"/>
      <c r="S113" s="227"/>
      <c r="T113" s="228"/>
    </row>
    <row r="114" spans="1:26" ht="12" customHeight="1" x14ac:dyDescent="0.2">
      <c r="B114" s="225"/>
      <c r="C114" s="225"/>
      <c r="D114" s="225"/>
      <c r="E114" s="225"/>
      <c r="F114" s="225"/>
      <c r="G114" s="225"/>
      <c r="H114" s="225"/>
      <c r="I114" s="225"/>
      <c r="J114" s="226"/>
      <c r="K114" s="226"/>
      <c r="L114" s="226"/>
      <c r="M114" s="226"/>
      <c r="N114" s="226"/>
      <c r="O114" s="225"/>
      <c r="P114" s="227"/>
      <c r="Q114" s="227"/>
      <c r="R114" s="227"/>
      <c r="S114" s="227"/>
      <c r="T114" s="228"/>
    </row>
    <row r="115" spans="1:26" ht="15.75" customHeight="1" x14ac:dyDescent="0.25">
      <c r="B115" s="378" t="s">
        <v>200</v>
      </c>
      <c r="C115" s="378"/>
      <c r="D115" s="378"/>
      <c r="E115" s="378"/>
      <c r="F115" s="378"/>
      <c r="G115" s="378"/>
      <c r="H115" s="378"/>
      <c r="I115" s="378"/>
      <c r="J115" s="378"/>
      <c r="K115" s="378"/>
      <c r="L115" s="378"/>
      <c r="M115" s="378"/>
      <c r="N115" s="378"/>
      <c r="O115" s="378"/>
      <c r="P115" s="378"/>
      <c r="Q115" s="378"/>
      <c r="R115" s="378"/>
      <c r="S115" s="378"/>
      <c r="T115" s="378"/>
      <c r="U115" s="378"/>
    </row>
    <row r="116" spans="1:26" ht="15.75" customHeight="1" x14ac:dyDescent="0.25">
      <c r="B116" s="229"/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</row>
    <row r="117" spans="1:26" ht="14.1" customHeight="1" x14ac:dyDescent="0.2">
      <c r="B117" s="437" t="s">
        <v>236</v>
      </c>
      <c r="C117" s="437"/>
      <c r="D117" s="437"/>
      <c r="E117" s="437"/>
      <c r="F117" s="437"/>
      <c r="G117" s="437"/>
      <c r="H117" s="437"/>
      <c r="I117" s="437"/>
      <c r="J117" s="437"/>
      <c r="K117" s="437"/>
      <c r="L117" s="437"/>
      <c r="M117" s="437"/>
      <c r="N117" s="437"/>
      <c r="O117" s="437"/>
      <c r="P117" s="437"/>
      <c r="Q117" s="437"/>
      <c r="R117" s="437"/>
      <c r="S117" s="437"/>
      <c r="T117" s="437"/>
      <c r="U117" s="437"/>
      <c r="V117" s="437"/>
      <c r="W117" s="437"/>
      <c r="X117" s="437"/>
      <c r="Y117" s="437"/>
      <c r="Z117" s="437"/>
    </row>
    <row r="118" spans="1:26" ht="14.1" customHeight="1" x14ac:dyDescent="0.2">
      <c r="B118" s="437"/>
      <c r="C118" s="437"/>
      <c r="D118" s="437"/>
      <c r="E118" s="437"/>
      <c r="F118" s="437"/>
      <c r="G118" s="437"/>
      <c r="H118" s="437"/>
      <c r="I118" s="437"/>
      <c r="J118" s="437"/>
      <c r="K118" s="437"/>
      <c r="L118" s="437"/>
      <c r="M118" s="437"/>
      <c r="N118" s="437"/>
      <c r="O118" s="437"/>
      <c r="P118" s="437"/>
      <c r="Q118" s="437"/>
      <c r="R118" s="437"/>
      <c r="S118" s="437"/>
      <c r="T118" s="437"/>
      <c r="U118" s="437"/>
      <c r="V118" s="437"/>
      <c r="W118" s="437"/>
      <c r="X118" s="437"/>
      <c r="Y118" s="437"/>
      <c r="Z118" s="437"/>
    </row>
    <row r="119" spans="1:26" ht="14.1" customHeight="1" x14ac:dyDescent="0.2">
      <c r="B119" s="437"/>
      <c r="C119" s="437"/>
      <c r="D119" s="437"/>
      <c r="E119" s="437"/>
      <c r="F119" s="437"/>
      <c r="G119" s="437"/>
      <c r="H119" s="437"/>
      <c r="I119" s="437"/>
      <c r="J119" s="437"/>
      <c r="K119" s="437"/>
      <c r="L119" s="437"/>
      <c r="M119" s="437"/>
      <c r="N119" s="437"/>
      <c r="O119" s="437"/>
      <c r="P119" s="437"/>
      <c r="Q119" s="437"/>
      <c r="R119" s="437"/>
      <c r="S119" s="437"/>
      <c r="T119" s="437"/>
      <c r="U119" s="437"/>
      <c r="V119" s="437"/>
      <c r="W119" s="437"/>
      <c r="X119" s="437"/>
      <c r="Y119" s="437"/>
      <c r="Z119" s="437"/>
    </row>
    <row r="120" spans="1:26" ht="44.25" customHeight="1" x14ac:dyDescent="0.2">
      <c r="B120" s="437"/>
      <c r="C120" s="437"/>
      <c r="D120" s="437"/>
      <c r="E120" s="437"/>
      <c r="F120" s="437"/>
      <c r="G120" s="437"/>
      <c r="H120" s="437"/>
      <c r="I120" s="437"/>
      <c r="J120" s="437"/>
      <c r="K120" s="437"/>
      <c r="L120" s="437"/>
      <c r="M120" s="437"/>
      <c r="N120" s="437"/>
      <c r="O120" s="437"/>
      <c r="P120" s="437"/>
      <c r="Q120" s="437"/>
      <c r="R120" s="437"/>
      <c r="S120" s="437"/>
      <c r="T120" s="437"/>
      <c r="U120" s="437"/>
      <c r="V120" s="437"/>
      <c r="W120" s="437"/>
      <c r="X120" s="437"/>
      <c r="Y120" s="437"/>
      <c r="Z120" s="437"/>
    </row>
    <row r="121" spans="1:26" ht="14.1" customHeight="1" x14ac:dyDescent="0.2">
      <c r="A121" s="231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  <c r="R121" s="232"/>
      <c r="S121" s="233"/>
      <c r="T121" s="234"/>
      <c r="U121" s="235" t="s">
        <v>64</v>
      </c>
      <c r="V121" s="236"/>
      <c r="W121" s="231"/>
    </row>
    <row r="122" spans="1:26" ht="14.1" customHeight="1" x14ac:dyDescent="0.2">
      <c r="A122" s="231"/>
      <c r="B122" s="237" t="s">
        <v>133</v>
      </c>
      <c r="C122" s="238"/>
      <c r="D122" s="238"/>
      <c r="E122" s="238"/>
      <c r="F122" s="238"/>
      <c r="G122" s="238"/>
      <c r="H122" s="238"/>
      <c r="I122" s="238"/>
      <c r="J122" s="238"/>
      <c r="K122" s="380" t="s">
        <v>134</v>
      </c>
      <c r="L122" s="380"/>
      <c r="M122" s="380"/>
      <c r="N122" s="380"/>
      <c r="O122" s="380"/>
      <c r="P122" s="380"/>
      <c r="Q122" s="238" t="s">
        <v>135</v>
      </c>
      <c r="R122" s="233">
        <v>0</v>
      </c>
      <c r="S122" s="233"/>
      <c r="T122" s="234"/>
      <c r="U122" s="235" t="s">
        <v>64</v>
      </c>
      <c r="V122" s="236"/>
      <c r="W122" s="231"/>
    </row>
    <row r="123" spans="1:26" ht="14.1" customHeight="1" x14ac:dyDescent="0.2">
      <c r="A123" s="231"/>
      <c r="B123" s="239"/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240"/>
      <c r="U123" s="241"/>
      <c r="V123" s="242"/>
      <c r="W123" s="231"/>
    </row>
    <row r="124" spans="1:26" ht="14.1" customHeight="1" x14ac:dyDescent="0.2">
      <c r="A124" s="231"/>
      <c r="B124" s="239"/>
      <c r="C124" s="232"/>
      <c r="D124" s="232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40"/>
      <c r="U124" s="241"/>
      <c r="V124" s="242"/>
      <c r="W124" s="231"/>
    </row>
    <row r="125" spans="1:26" ht="14.1" customHeight="1" x14ac:dyDescent="0.25">
      <c r="B125" s="239" t="s">
        <v>136</v>
      </c>
      <c r="C125" s="239"/>
      <c r="D125" s="239"/>
      <c r="E125" s="239"/>
      <c r="F125" s="239"/>
      <c r="G125" s="239"/>
      <c r="H125" s="239"/>
      <c r="I125" s="239"/>
      <c r="J125" s="243"/>
      <c r="K125" s="244"/>
      <c r="L125" s="245"/>
      <c r="M125" s="245"/>
      <c r="N125" s="245"/>
      <c r="O125" s="245"/>
      <c r="P125" s="245"/>
      <c r="Q125" s="246"/>
      <c r="R125" s="381">
        <f>J111</f>
        <v>49.395144000053413</v>
      </c>
      <c r="S125" s="381"/>
      <c r="T125" s="241" t="s">
        <v>64</v>
      </c>
    </row>
    <row r="126" spans="1:26" ht="14.1" customHeight="1" x14ac:dyDescent="0.25">
      <c r="B126" s="239"/>
      <c r="C126" s="239"/>
      <c r="D126" s="239"/>
      <c r="E126" s="239"/>
      <c r="F126" s="239"/>
      <c r="G126" s="239"/>
      <c r="H126" s="239"/>
      <c r="I126" s="239"/>
      <c r="J126" s="243"/>
      <c r="K126" s="244"/>
      <c r="L126" s="247"/>
      <c r="M126" s="247"/>
      <c r="N126" s="247"/>
      <c r="O126" s="247"/>
      <c r="P126" s="247"/>
      <c r="Q126" s="239"/>
      <c r="R126" s="248"/>
      <c r="S126" s="249"/>
      <c r="T126" s="241"/>
    </row>
    <row r="127" spans="1:26" ht="14.1" customHeight="1" x14ac:dyDescent="0.25">
      <c r="B127" s="239" t="s">
        <v>137</v>
      </c>
      <c r="C127" s="239"/>
      <c r="D127" s="239"/>
      <c r="E127" s="239"/>
      <c r="F127" s="239"/>
      <c r="G127" s="239"/>
      <c r="H127" s="239"/>
      <c r="I127" s="239"/>
      <c r="J127" s="243"/>
      <c r="K127" s="244"/>
      <c r="L127" s="247"/>
      <c r="M127" s="247"/>
      <c r="N127" s="247"/>
      <c r="O127" s="247"/>
      <c r="P127" s="247"/>
      <c r="Q127" s="239"/>
      <c r="R127" s="382">
        <f>J112</f>
        <v>0</v>
      </c>
      <c r="S127" s="382"/>
      <c r="T127" s="241" t="s">
        <v>138</v>
      </c>
    </row>
    <row r="128" spans="1:26" ht="14.1" customHeight="1" x14ac:dyDescent="0.25">
      <c r="B128" s="239"/>
      <c r="C128" s="239"/>
      <c r="D128" s="239"/>
      <c r="E128" s="239"/>
      <c r="F128" s="239"/>
      <c r="G128" s="239"/>
      <c r="H128" s="239"/>
      <c r="I128" s="239"/>
      <c r="J128" s="243"/>
      <c r="K128" s="244"/>
      <c r="L128" s="247"/>
      <c r="M128" s="247"/>
      <c r="N128" s="247"/>
      <c r="O128" s="247"/>
      <c r="P128" s="247"/>
      <c r="Q128" s="239"/>
      <c r="R128" s="249"/>
      <c r="S128" s="249"/>
      <c r="T128" s="250"/>
      <c r="U128" s="241"/>
    </row>
    <row r="129" spans="2:21" ht="14.1" customHeight="1" x14ac:dyDescent="0.25">
      <c r="B129" s="239"/>
      <c r="C129" s="239"/>
      <c r="D129" s="239"/>
      <c r="E129" s="239"/>
      <c r="F129" s="239"/>
      <c r="G129" s="239"/>
      <c r="H129" s="239"/>
      <c r="I129" s="239"/>
      <c r="J129" s="243"/>
      <c r="K129" s="244"/>
      <c r="L129" s="247"/>
      <c r="M129" s="247"/>
      <c r="N129" s="247"/>
      <c r="O129" s="247"/>
      <c r="P129" s="247"/>
      <c r="Q129" s="239"/>
      <c r="R129" s="249"/>
      <c r="S129" s="249"/>
      <c r="T129" s="250"/>
      <c r="U129" s="241"/>
    </row>
    <row r="130" spans="2:21" ht="14.1" customHeight="1" x14ac:dyDescent="0.2">
      <c r="B130" s="239" t="s">
        <v>139</v>
      </c>
      <c r="C130" s="239"/>
      <c r="D130" s="239"/>
      <c r="E130" s="239"/>
      <c r="F130" s="239"/>
      <c r="G130" s="239"/>
      <c r="H130" s="239"/>
      <c r="I130" s="239"/>
      <c r="J130" s="239"/>
      <c r="K130" s="251"/>
      <c r="L130" s="252" t="s">
        <v>140</v>
      </c>
      <c r="M130" s="252"/>
      <c r="N130" s="252"/>
      <c r="O130" s="252"/>
      <c r="P130" s="251"/>
      <c r="Q130" s="253"/>
      <c r="R130" s="383" t="str">
        <f>R107</f>
        <v>/ Кузнецов А.С. /</v>
      </c>
      <c r="S130" s="383"/>
      <c r="T130" s="254"/>
      <c r="U130" s="254"/>
    </row>
    <row r="131" spans="2:21" ht="14.1" customHeight="1" x14ac:dyDescent="0.2">
      <c r="B131" s="244"/>
      <c r="C131" s="244"/>
      <c r="D131" s="244"/>
      <c r="E131" s="244"/>
      <c r="F131" s="244"/>
      <c r="G131" s="244"/>
      <c r="H131" s="244"/>
      <c r="I131" s="244"/>
      <c r="J131" s="244"/>
      <c r="K131" s="244"/>
      <c r="L131" s="244"/>
      <c r="M131" s="244"/>
      <c r="N131" s="244"/>
      <c r="O131" s="244"/>
      <c r="P131" s="244"/>
      <c r="Q131" s="244"/>
      <c r="R131" s="244"/>
      <c r="S131" s="244"/>
      <c r="T131" s="255"/>
      <c r="U131" s="244"/>
    </row>
    <row r="132" spans="2:21" ht="12" customHeight="1" x14ac:dyDescent="0.2">
      <c r="L132" s="61"/>
      <c r="M132" s="61"/>
      <c r="N132" s="61"/>
      <c r="O132" s="61"/>
    </row>
    <row r="133" spans="2:21" ht="14.1" customHeight="1" x14ac:dyDescent="0.2">
      <c r="B133" s="239" t="s">
        <v>141</v>
      </c>
      <c r="C133" s="239"/>
      <c r="D133" s="239"/>
      <c r="E133" s="239"/>
      <c r="F133" s="239"/>
      <c r="G133" s="239"/>
      <c r="H133" s="239"/>
      <c r="I133" s="239"/>
      <c r="J133" s="239"/>
      <c r="K133" s="239"/>
      <c r="L133" s="246"/>
      <c r="M133" s="256"/>
      <c r="N133" s="256"/>
      <c r="O133" s="256"/>
      <c r="P133" s="239"/>
      <c r="R133" s="254" t="s">
        <v>199</v>
      </c>
      <c r="S133" s="254"/>
      <c r="T133" s="254"/>
      <c r="U133" s="254"/>
    </row>
    <row r="134" spans="2:21" ht="14.1" customHeight="1" x14ac:dyDescent="0.2">
      <c r="B134" s="244"/>
      <c r="C134" s="244"/>
      <c r="D134" s="244"/>
      <c r="E134" s="244"/>
      <c r="F134" s="244"/>
      <c r="G134" s="244"/>
      <c r="H134" s="244"/>
      <c r="I134" s="244"/>
      <c r="J134" s="244"/>
      <c r="K134" s="244"/>
      <c r="L134" s="244"/>
      <c r="M134" s="244"/>
      <c r="N134" s="244"/>
      <c r="O134" s="244"/>
      <c r="P134" s="244"/>
      <c r="Q134" s="244"/>
      <c r="R134" s="244"/>
      <c r="S134" s="244"/>
      <c r="T134" s="255"/>
      <c r="U134" s="244"/>
    </row>
    <row r="158" spans="5:5" ht="12" customHeight="1" x14ac:dyDescent="0.2">
      <c r="E158" s="257"/>
    </row>
    <row r="159" spans="5:5" ht="12" customHeight="1" x14ac:dyDescent="0.2">
      <c r="E159" s="257"/>
    </row>
  </sheetData>
  <mergeCells count="53">
    <mergeCell ref="K122:P122"/>
    <mergeCell ref="R125:S125"/>
    <mergeCell ref="R127:S127"/>
    <mergeCell ref="R130:S130"/>
    <mergeCell ref="B117:Z120"/>
    <mergeCell ref="E111:G111"/>
    <mergeCell ref="J111:K111"/>
    <mergeCell ref="E112:G112"/>
    <mergeCell ref="J112:K112"/>
    <mergeCell ref="B115:U115"/>
    <mergeCell ref="H104:I104"/>
    <mergeCell ref="K104:L104"/>
    <mergeCell ref="T104:U108"/>
    <mergeCell ref="W104:Z110"/>
    <mergeCell ref="J105:K105"/>
    <mergeCell ref="J106:K106"/>
    <mergeCell ref="H107:I107"/>
    <mergeCell ref="K107:L107"/>
    <mergeCell ref="R107:S107"/>
    <mergeCell ref="J109:K109"/>
    <mergeCell ref="J110:K110"/>
    <mergeCell ref="S100:U100"/>
    <mergeCell ref="V100:W100"/>
    <mergeCell ref="E101:F101"/>
    <mergeCell ref="G101:H101"/>
    <mergeCell ref="G102:H102"/>
    <mergeCell ref="I102:J102"/>
    <mergeCell ref="K102:L102"/>
    <mergeCell ref="M102:N102"/>
    <mergeCell ref="O102:P102"/>
    <mergeCell ref="Q101:R101"/>
    <mergeCell ref="I101:J101"/>
    <mergeCell ref="K101:L101"/>
    <mergeCell ref="M101:N101"/>
    <mergeCell ref="O101:P101"/>
    <mergeCell ref="V102:W102"/>
    <mergeCell ref="S102:U102"/>
    <mergeCell ref="X22:Y23"/>
    <mergeCell ref="Z22:Z23"/>
    <mergeCell ref="E23:M23"/>
    <mergeCell ref="N23:W23"/>
    <mergeCell ref="B100:D102"/>
    <mergeCell ref="E100:F100"/>
    <mergeCell ref="G100:H100"/>
    <mergeCell ref="I100:J100"/>
    <mergeCell ref="K100:L100"/>
    <mergeCell ref="M100:N100"/>
    <mergeCell ref="S101:U101"/>
    <mergeCell ref="V101:W101"/>
    <mergeCell ref="E102:F102"/>
    <mergeCell ref="Q102:R102"/>
    <mergeCell ref="O100:P100"/>
    <mergeCell ref="Q100:R100"/>
  </mergeCells>
  <dataValidations count="2">
    <dataValidation type="decimal" allowBlank="1" showInputMessage="1" showErrorMessage="1" error="М1 не больше 200 тонн в сутки" sqref="D113:D114 D109">
      <formula1>0</formula1>
      <formula2>1500</formula2>
    </dataValidation>
    <dataValidation type="decimal" allowBlank="1" showInputMessage="1" showErrorMessage="1" error="Т2 Диапазон от 20 до 60 градусов" sqref="I113:I114">
      <formula1>0</formula1>
      <formula2>10</formula2>
    </dataValidation>
  </dataValidations>
  <pageMargins left="0.35433070866141736" right="0.19685039370078741" top="0.19685039370078741" bottom="0.24" header="0.15748031496062992" footer="0.23622047244094491"/>
  <pageSetup paperSize="9" scale="65" fitToHeight="4" orientation="landscape" r:id="rId1"/>
  <rowBreaks count="1" manualBreakCount="1">
    <brk id="112" min="1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9"/>
  <sheetViews>
    <sheetView view="pageBreakPreview" topLeftCell="I52" zoomScaleNormal="85" zoomScaleSheetLayoutView="100" workbookViewId="0">
      <selection activeCell="R107" sqref="R107:S107"/>
    </sheetView>
  </sheetViews>
  <sheetFormatPr defaultColWidth="9.28515625" defaultRowHeight="12" customHeight="1" x14ac:dyDescent="0.2"/>
  <cols>
    <col min="1" max="1" width="0.85546875" style="1" customWidth="1"/>
    <col min="2" max="2" width="9.140625" style="1" customWidth="1"/>
    <col min="3" max="3" width="6.7109375" style="1" customWidth="1"/>
    <col min="4" max="4" width="4.7109375" style="1" customWidth="1"/>
    <col min="5" max="7" width="9.7109375" style="1" customWidth="1"/>
    <col min="8" max="10" width="7.5703125" style="1" customWidth="1"/>
    <col min="11" max="12" width="6.7109375" style="1" customWidth="1"/>
    <col min="13" max="16" width="9.7109375" style="1" customWidth="1"/>
    <col min="17" max="19" width="8.85546875" style="1" customWidth="1"/>
    <col min="20" max="20" width="8.85546875" style="2" customWidth="1"/>
    <col min="21" max="22" width="7.5703125" style="1" customWidth="1"/>
    <col min="23" max="25" width="8.7109375" style="1" customWidth="1"/>
    <col min="26" max="26" width="10.7109375" style="1" customWidth="1"/>
    <col min="27" max="27" width="1.7109375" style="1" customWidth="1"/>
    <col min="28" max="16384" width="9.28515625" style="1"/>
  </cols>
  <sheetData>
    <row r="1" spans="1:28" ht="15" customHeight="1" x14ac:dyDescent="0.25">
      <c r="A1" s="3"/>
      <c r="B1" s="4"/>
      <c r="C1" s="4"/>
      <c r="D1" s="4"/>
      <c r="E1" s="4"/>
      <c r="F1" s="4"/>
      <c r="G1" s="4"/>
      <c r="H1" s="4"/>
      <c r="I1" s="5"/>
      <c r="J1" s="3"/>
      <c r="K1" s="6"/>
      <c r="L1" s="4"/>
      <c r="M1" s="4"/>
      <c r="N1" s="6" t="s">
        <v>272</v>
      </c>
      <c r="O1" s="4"/>
      <c r="P1" s="4"/>
      <c r="Q1" s="4"/>
      <c r="R1" s="4"/>
      <c r="S1" s="4"/>
      <c r="T1" s="7"/>
      <c r="U1" s="4"/>
      <c r="V1" s="4"/>
      <c r="W1" s="4"/>
      <c r="X1" s="4"/>
      <c r="Y1" s="4"/>
      <c r="AA1" s="8"/>
      <c r="AB1" s="4"/>
    </row>
    <row r="2" spans="1:28" ht="3.75" customHeight="1" x14ac:dyDescent="0.25">
      <c r="A2" s="3"/>
      <c r="B2" s="4"/>
      <c r="C2" s="4"/>
      <c r="D2" s="4"/>
      <c r="E2" s="4"/>
      <c r="F2" s="4"/>
      <c r="G2" s="4"/>
      <c r="H2" s="4"/>
      <c r="I2" s="5"/>
      <c r="J2" s="3"/>
      <c r="K2" s="6"/>
      <c r="L2" s="4"/>
      <c r="M2" s="4"/>
      <c r="N2" s="6"/>
      <c r="O2" s="4"/>
      <c r="P2" s="4"/>
      <c r="Q2" s="4"/>
      <c r="R2" s="4"/>
      <c r="S2" s="4"/>
      <c r="T2" s="7"/>
      <c r="U2" s="4"/>
      <c r="V2" s="4"/>
      <c r="W2" s="4"/>
      <c r="X2" s="4"/>
      <c r="Y2" s="4"/>
      <c r="AA2" s="8"/>
      <c r="AB2" s="4"/>
    </row>
    <row r="3" spans="1:28" s="9" customFormat="1" ht="12.95" customHeight="1" x14ac:dyDescent="0.25">
      <c r="A3" s="10"/>
      <c r="B3" s="11" t="s">
        <v>1</v>
      </c>
      <c r="C3" s="12"/>
      <c r="D3" s="10"/>
      <c r="E3" s="10"/>
      <c r="F3" s="10"/>
      <c r="G3" s="10"/>
      <c r="H3" s="10"/>
      <c r="I3" s="13"/>
      <c r="J3" s="14"/>
      <c r="K3" s="10"/>
      <c r="L3" s="10"/>
      <c r="M3" s="10"/>
      <c r="N3" s="15"/>
      <c r="O3" s="12"/>
      <c r="P3" s="10"/>
      <c r="Q3" s="10"/>
      <c r="R3" s="10"/>
      <c r="S3" s="10"/>
      <c r="T3" s="16"/>
      <c r="U3" s="17"/>
      <c r="V3" s="18"/>
      <c r="W3" s="19"/>
      <c r="X3" s="16"/>
      <c r="Y3" s="18" t="s">
        <v>2</v>
      </c>
      <c r="Z3" s="10"/>
      <c r="AA3" s="10"/>
      <c r="AB3" s="311" t="s">
        <v>3</v>
      </c>
    </row>
    <row r="4" spans="1:28" s="9" customFormat="1" ht="12.95" customHeight="1" x14ac:dyDescent="0.25">
      <c r="A4" s="10"/>
      <c r="B4" s="11" t="s">
        <v>4</v>
      </c>
      <c r="C4" s="12"/>
      <c r="D4" s="10"/>
      <c r="E4" s="10"/>
      <c r="F4" s="10"/>
      <c r="G4" s="10"/>
      <c r="H4" s="10"/>
      <c r="I4" s="10"/>
      <c r="J4" s="15"/>
      <c r="K4" s="20"/>
      <c r="L4" s="10"/>
      <c r="M4" s="10"/>
      <c r="N4" s="10"/>
      <c r="O4" s="15"/>
      <c r="P4" s="20"/>
      <c r="Q4" s="20"/>
      <c r="R4" s="20"/>
      <c r="S4" s="20"/>
      <c r="T4" s="21"/>
      <c r="U4" s="16"/>
      <c r="V4" s="18"/>
      <c r="W4" s="16"/>
      <c r="X4" s="21"/>
      <c r="Y4" s="22" t="s">
        <v>5</v>
      </c>
      <c r="Z4" s="10"/>
      <c r="AA4" s="10"/>
      <c r="AB4" s="23"/>
    </row>
    <row r="5" spans="1:28" s="9" customFormat="1" ht="12.95" customHeight="1" x14ac:dyDescent="0.25">
      <c r="A5" s="10"/>
      <c r="B5" s="11" t="s">
        <v>274</v>
      </c>
      <c r="C5" s="10"/>
      <c r="D5" s="10"/>
      <c r="E5" s="10"/>
      <c r="F5" s="12"/>
      <c r="G5" s="10"/>
      <c r="H5" s="10"/>
      <c r="I5" s="10" t="s">
        <v>273</v>
      </c>
      <c r="K5" s="12"/>
      <c r="L5" s="10"/>
      <c r="M5" s="10"/>
      <c r="N5" s="10"/>
      <c r="O5" s="10"/>
      <c r="P5" s="10"/>
      <c r="Q5" s="10"/>
      <c r="R5" s="10"/>
      <c r="S5" s="10"/>
      <c r="T5" s="21"/>
      <c r="U5" s="18"/>
      <c r="V5" s="18"/>
      <c r="W5" s="21"/>
      <c r="X5" s="16"/>
      <c r="Y5" s="16" t="s">
        <v>7</v>
      </c>
      <c r="Z5" s="10"/>
      <c r="AA5" s="10"/>
      <c r="AB5" s="23"/>
    </row>
    <row r="6" spans="1:28" s="9" customFormat="1" ht="12.95" customHeight="1" thickBot="1" x14ac:dyDescent="0.3">
      <c r="A6" s="10"/>
      <c r="B6" s="24" t="s">
        <v>8</v>
      </c>
      <c r="C6" s="14"/>
      <c r="D6" s="25"/>
      <c r="E6" s="25"/>
      <c r="F6" s="25"/>
      <c r="G6" s="25"/>
      <c r="H6" s="25"/>
      <c r="I6" s="25"/>
      <c r="J6" s="25"/>
      <c r="K6" s="26"/>
      <c r="L6" s="27"/>
      <c r="M6" s="27"/>
      <c r="N6" s="25"/>
      <c r="O6" s="26"/>
      <c r="P6" s="25"/>
      <c r="Q6" s="25"/>
      <c r="R6" s="28" t="s">
        <v>192</v>
      </c>
      <c r="S6" s="25" t="s">
        <v>191</v>
      </c>
      <c r="T6" s="29"/>
      <c r="U6" s="30"/>
      <c r="V6" s="31"/>
      <c r="W6" s="29"/>
      <c r="X6" s="30"/>
      <c r="Y6" s="32" t="s">
        <v>10</v>
      </c>
      <c r="Z6" s="25"/>
      <c r="AA6" s="10"/>
      <c r="AB6" s="23"/>
    </row>
    <row r="7" spans="1:28" ht="12" customHeight="1" x14ac:dyDescent="0.2">
      <c r="A7" s="3"/>
      <c r="B7" s="33" t="s">
        <v>11</v>
      </c>
      <c r="C7" s="34"/>
      <c r="D7" s="34"/>
      <c r="E7" s="35"/>
      <c r="F7" s="35"/>
      <c r="G7" s="35"/>
      <c r="H7" s="36" t="s">
        <v>276</v>
      </c>
      <c r="I7" s="35"/>
      <c r="J7" s="34"/>
      <c r="K7" s="34"/>
      <c r="L7" s="34"/>
      <c r="M7" s="34"/>
      <c r="N7" s="34"/>
      <c r="O7" s="35"/>
      <c r="P7" s="37" t="s">
        <v>13</v>
      </c>
      <c r="Q7" s="34"/>
      <c r="R7" s="34"/>
      <c r="S7" s="34"/>
      <c r="T7" s="38"/>
      <c r="U7" s="34"/>
      <c r="V7" s="37" t="s">
        <v>14</v>
      </c>
      <c r="W7" s="34"/>
      <c r="X7" s="34"/>
      <c r="Y7" s="39" t="s">
        <v>271</v>
      </c>
      <c r="Z7" s="40"/>
      <c r="AA7" s="41"/>
      <c r="AB7" s="3"/>
    </row>
    <row r="8" spans="1:28" ht="12" customHeight="1" x14ac:dyDescent="0.2">
      <c r="A8" s="3"/>
      <c r="B8" s="42" t="s">
        <v>153</v>
      </c>
      <c r="C8" s="43"/>
      <c r="D8" s="44"/>
      <c r="E8" s="43"/>
      <c r="F8" s="45"/>
      <c r="G8" s="45"/>
      <c r="H8" s="43"/>
      <c r="I8" s="45"/>
      <c r="J8" s="43"/>
      <c r="K8" s="45"/>
      <c r="L8" s="43"/>
      <c r="M8" s="43"/>
      <c r="N8" s="43"/>
      <c r="O8" s="45"/>
      <c r="P8" s="43"/>
      <c r="Q8" s="45"/>
      <c r="R8" s="45"/>
      <c r="S8" s="45"/>
      <c r="T8" s="45"/>
      <c r="U8" s="46"/>
      <c r="V8" s="43"/>
      <c r="W8" s="43"/>
      <c r="X8" s="43"/>
      <c r="Y8" s="44"/>
      <c r="Z8" s="47"/>
      <c r="AA8" s="41"/>
      <c r="AB8" s="3"/>
    </row>
    <row r="9" spans="1:28" s="48" customFormat="1" ht="12" customHeight="1" x14ac:dyDescent="0.2">
      <c r="A9" s="49"/>
      <c r="B9" s="50"/>
      <c r="C9" s="51"/>
      <c r="D9" s="52"/>
      <c r="E9" s="51" t="s">
        <v>16</v>
      </c>
      <c r="F9" s="51"/>
      <c r="G9" s="51"/>
      <c r="H9" s="51"/>
      <c r="I9" s="51" t="s">
        <v>17</v>
      </c>
      <c r="J9" s="51"/>
      <c r="K9" s="51"/>
      <c r="L9" s="51" t="s">
        <v>18</v>
      </c>
      <c r="M9" s="51"/>
      <c r="N9" s="51"/>
      <c r="O9" s="51" t="s">
        <v>19</v>
      </c>
      <c r="P9" s="51"/>
      <c r="Q9" s="51"/>
      <c r="R9" s="51"/>
      <c r="S9" s="51" t="s">
        <v>20</v>
      </c>
      <c r="T9" s="53"/>
      <c r="U9" s="51"/>
      <c r="V9" s="51"/>
      <c r="W9" s="51"/>
      <c r="X9" s="51"/>
      <c r="Y9" s="52"/>
      <c r="Z9" s="54"/>
      <c r="AA9" s="49"/>
      <c r="AB9" s="49"/>
    </row>
    <row r="10" spans="1:28" ht="12" customHeight="1" x14ac:dyDescent="0.2">
      <c r="A10" s="3"/>
      <c r="B10" s="55" t="s">
        <v>21</v>
      </c>
      <c r="C10" s="43"/>
      <c r="D10" s="43"/>
      <c r="E10" s="56" t="s">
        <v>22</v>
      </c>
      <c r="F10" s="43"/>
      <c r="G10" s="44"/>
      <c r="H10" s="43"/>
      <c r="I10" s="57" t="s">
        <v>23</v>
      </c>
      <c r="J10" s="58"/>
      <c r="K10" s="58"/>
      <c r="L10" s="57" t="s">
        <v>23</v>
      </c>
      <c r="M10" s="56"/>
      <c r="N10" s="56"/>
      <c r="O10" s="56" t="s">
        <v>24</v>
      </c>
      <c r="P10" s="58"/>
      <c r="Q10" s="58"/>
      <c r="R10" s="56"/>
      <c r="S10" s="56" t="s">
        <v>25</v>
      </c>
      <c r="T10" s="44"/>
      <c r="U10" s="43"/>
      <c r="V10" s="43"/>
      <c r="W10" s="45"/>
      <c r="X10" s="44"/>
      <c r="Y10" s="43"/>
      <c r="Z10" s="47"/>
      <c r="AA10" s="41"/>
      <c r="AB10" s="3"/>
    </row>
    <row r="11" spans="1:28" ht="12" customHeight="1" x14ac:dyDescent="0.2">
      <c r="A11" s="3"/>
      <c r="B11" s="55" t="s">
        <v>26</v>
      </c>
      <c r="C11" s="43"/>
      <c r="D11" s="43"/>
      <c r="E11" s="56" t="s">
        <v>22</v>
      </c>
      <c r="F11" s="45"/>
      <c r="G11" s="44"/>
      <c r="H11" s="45"/>
      <c r="I11" s="57" t="s">
        <v>23</v>
      </c>
      <c r="J11" s="58"/>
      <c r="K11" s="58"/>
      <c r="L11" s="57" t="s">
        <v>23</v>
      </c>
      <c r="M11" s="56"/>
      <c r="N11" s="56"/>
      <c r="O11" s="56" t="s">
        <v>24</v>
      </c>
      <c r="P11" s="58"/>
      <c r="Q11" s="58"/>
      <c r="R11" s="56"/>
      <c r="S11" s="56" t="s">
        <v>25</v>
      </c>
      <c r="T11" s="44"/>
      <c r="U11" s="43"/>
      <c r="V11" s="45"/>
      <c r="W11" s="45"/>
      <c r="X11" s="44"/>
      <c r="Y11" s="43"/>
      <c r="Z11" s="47"/>
      <c r="AA11" s="3"/>
      <c r="AB11" s="3"/>
    </row>
    <row r="12" spans="1:28" ht="12" customHeight="1" x14ac:dyDescent="0.2">
      <c r="A12" s="3"/>
      <c r="B12" s="55" t="s">
        <v>27</v>
      </c>
      <c r="C12" s="43"/>
      <c r="D12" s="43"/>
      <c r="E12" s="59" t="str">
        <f>IF(OR(AB3="СИ-4",AB3="СИ-5"),"","- ")</f>
        <v xml:space="preserve">- </v>
      </c>
      <c r="F12" s="45"/>
      <c r="G12" s="44"/>
      <c r="H12" s="45"/>
      <c r="I12" s="60" t="str">
        <f>IF(OR(AB3="СИ-4",AB3="СИ-5"),"","")</f>
        <v/>
      </c>
      <c r="J12" s="58"/>
      <c r="K12" s="58"/>
      <c r="L12" s="60" t="str">
        <f>IF(OR(AB3="СИ-4",AB3="СИ-5"),"","")</f>
        <v/>
      </c>
      <c r="M12" s="56"/>
      <c r="N12" s="56"/>
      <c r="O12" s="59" t="str">
        <f>IF(OR(AB3="СИ-4",AB3="СИ-5"),"","")</f>
        <v/>
      </c>
      <c r="P12" s="58"/>
      <c r="Q12" s="58"/>
      <c r="R12" s="56"/>
      <c r="S12" s="59" t="str">
        <f>IF(OR(AB3="СИ-4",AB3="СИ-5"),"","")</f>
        <v/>
      </c>
      <c r="T12" s="44"/>
      <c r="U12" s="43"/>
      <c r="V12" s="45"/>
      <c r="W12" s="45"/>
      <c r="X12" s="44"/>
      <c r="Y12" s="43"/>
      <c r="Z12" s="47"/>
      <c r="AA12" s="3"/>
      <c r="AB12" s="3"/>
    </row>
    <row r="13" spans="1:28" ht="12" customHeight="1" x14ac:dyDescent="0.2">
      <c r="A13" s="3"/>
      <c r="B13" s="55" t="s">
        <v>28</v>
      </c>
      <c r="C13" s="43"/>
      <c r="D13" s="43"/>
      <c r="E13" s="59" t="str">
        <f>IF(OR(AB3="СИ-4",AB3="СИ-5"),"","- ")</f>
        <v xml:space="preserve">- </v>
      </c>
      <c r="F13" s="45"/>
      <c r="G13" s="44"/>
      <c r="H13" s="45"/>
      <c r="I13" s="60" t="str">
        <f>IF(OR(AB3="СИ-4",AB3="СИ-5"),"","")</f>
        <v/>
      </c>
      <c r="J13" s="58"/>
      <c r="K13" s="58"/>
      <c r="L13" s="60" t="str">
        <f>IF(OR(AB3="СИ-4",AB3="СИ-5"),"","")</f>
        <v/>
      </c>
      <c r="M13" s="56"/>
      <c r="N13" s="56"/>
      <c r="O13" s="59" t="str">
        <f>IF(OR(AB3="СИ-4",AB3="СИ-5"),"","")</f>
        <v/>
      </c>
      <c r="P13" s="58"/>
      <c r="Q13" s="58"/>
      <c r="R13" s="56"/>
      <c r="S13" s="59" t="str">
        <f>IF(OR(AB3="СИ-4",AB3="СИ-5"),"","")</f>
        <v/>
      </c>
      <c r="T13" s="44"/>
      <c r="U13" s="43"/>
      <c r="V13" s="45"/>
      <c r="W13" s="45"/>
      <c r="X13" s="44"/>
      <c r="Y13" s="43"/>
      <c r="Z13" s="47"/>
      <c r="AA13" s="3"/>
      <c r="AB13" s="3"/>
    </row>
    <row r="14" spans="1:28" ht="12" customHeight="1" x14ac:dyDescent="0.2">
      <c r="A14" s="3"/>
      <c r="B14" s="55" t="s">
        <v>29</v>
      </c>
      <c r="C14" s="43"/>
      <c r="D14" s="43"/>
      <c r="E14" s="56" t="s">
        <v>188</v>
      </c>
      <c r="F14" s="45"/>
      <c r="G14" s="44"/>
      <c r="H14" s="45"/>
      <c r="I14" s="57" t="s">
        <v>23</v>
      </c>
      <c r="J14" s="58"/>
      <c r="K14" s="58"/>
      <c r="L14" s="57" t="s">
        <v>23</v>
      </c>
      <c r="M14" s="56"/>
      <c r="N14" s="56"/>
      <c r="O14" s="56"/>
      <c r="P14" s="58"/>
      <c r="Q14" s="58"/>
      <c r="R14" s="56"/>
      <c r="S14" s="56"/>
      <c r="T14" s="44"/>
      <c r="U14" s="43"/>
      <c r="V14" s="45"/>
      <c r="W14" s="45"/>
      <c r="X14" s="44"/>
      <c r="Y14" s="43"/>
      <c r="Z14" s="47"/>
      <c r="AA14" s="3"/>
      <c r="AB14" s="3"/>
    </row>
    <row r="15" spans="1:28" ht="12" customHeight="1" x14ac:dyDescent="0.2">
      <c r="A15" s="3"/>
      <c r="B15" s="55" t="s">
        <v>152</v>
      </c>
      <c r="C15" s="43"/>
      <c r="D15" s="43"/>
      <c r="E15" s="56" t="s">
        <v>188</v>
      </c>
      <c r="F15" s="45"/>
      <c r="G15" s="44"/>
      <c r="H15" s="45"/>
      <c r="I15" s="57" t="s">
        <v>23</v>
      </c>
      <c r="J15" s="58"/>
      <c r="K15" s="58"/>
      <c r="L15" s="57" t="s">
        <v>23</v>
      </c>
      <c r="M15" s="56"/>
      <c r="N15" s="56"/>
      <c r="O15" s="56"/>
      <c r="P15" s="58"/>
      <c r="Q15" s="58"/>
      <c r="R15" s="56"/>
      <c r="S15" s="56"/>
      <c r="T15" s="44"/>
      <c r="U15" s="43"/>
      <c r="V15" s="45"/>
      <c r="W15" s="45"/>
      <c r="X15" s="44"/>
      <c r="Y15" s="43"/>
      <c r="Z15" s="47"/>
      <c r="AA15" s="3"/>
      <c r="AB15" s="3"/>
    </row>
    <row r="16" spans="1:28" ht="9" customHeight="1" x14ac:dyDescent="0.2">
      <c r="A16" s="3"/>
      <c r="B16" s="345"/>
      <c r="C16" s="46"/>
      <c r="D16" s="43"/>
      <c r="E16" s="45"/>
      <c r="F16" s="44"/>
      <c r="G16" s="61"/>
      <c r="H16" s="43"/>
      <c r="I16" s="43"/>
      <c r="J16" s="46"/>
      <c r="K16" s="45"/>
      <c r="L16" s="44"/>
      <c r="M16" s="44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7"/>
      <c r="AA16" s="41"/>
      <c r="AB16" s="3"/>
    </row>
    <row r="17" spans="1:42" ht="12" customHeight="1" x14ac:dyDescent="0.2">
      <c r="A17" s="3"/>
      <c r="B17" s="62" t="s">
        <v>30</v>
      </c>
      <c r="C17" s="46"/>
      <c r="D17" s="43"/>
      <c r="E17" s="45"/>
      <c r="F17" s="44"/>
      <c r="G17" s="58"/>
      <c r="H17" s="43"/>
      <c r="I17" s="43"/>
      <c r="J17" s="46"/>
      <c r="K17" s="45"/>
      <c r="L17" s="44"/>
      <c r="M17" s="44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7"/>
      <c r="AA17" s="41"/>
      <c r="AB17" s="3"/>
    </row>
    <row r="18" spans="1:42" s="9" customFormat="1" ht="14.1" customHeight="1" x14ac:dyDescent="0.25">
      <c r="A18" s="63" t="s">
        <v>3</v>
      </c>
      <c r="B18" s="64" t="str">
        <f>IF( OR(A18="СИ-4", A18="СИ-5"),"Договорные нагрузки, Гкал/ч,       Qот=0.2071          Qвент.=        Qтех.пот.=","Договорные нагрузки, Гкал/ч,           Qот=0.2071          Qвент.=        Qтех.пот.=           Qгвс=0.1647")</f>
        <v>Договорные нагрузки, Гкал/ч,           Qот=0.2071          Qвент.=        Qтех.пот.=           Qгвс=0.1647</v>
      </c>
      <c r="C18" s="25"/>
      <c r="D18" s="25"/>
      <c r="E18" s="25"/>
      <c r="F18" s="25"/>
      <c r="G18" s="13"/>
      <c r="H18" s="14"/>
      <c r="I18" s="13"/>
      <c r="J18" s="14"/>
      <c r="K18" s="25"/>
      <c r="L18" s="13"/>
      <c r="M18" s="13"/>
      <c r="N18" s="14"/>
      <c r="O18" s="25"/>
      <c r="P18" s="13"/>
      <c r="Q18" s="13"/>
      <c r="R18" s="13"/>
      <c r="S18" s="13"/>
      <c r="T18" s="14"/>
      <c r="U18" s="13"/>
      <c r="V18" s="13"/>
      <c r="W18" s="13"/>
      <c r="X18" s="14"/>
      <c r="Y18" s="25"/>
      <c r="Z18" s="65"/>
      <c r="AA18" s="23"/>
      <c r="AB18" s="10"/>
    </row>
    <row r="19" spans="1:42" s="9" customFormat="1" ht="14.1" customHeight="1" x14ac:dyDescent="0.25">
      <c r="A19" s="63" t="s">
        <v>3</v>
      </c>
      <c r="B19" s="66" t="str">
        <f>IF( OR(A19="СИ-4", A19="СИ-5"),"Договорные нагрузки (ср.час), Гкал/ч:   ","Договорные нагрузки (ср.час), Гкал/ч:      Qтех.гвс.ср=         Qгвс.ср= ")</f>
        <v xml:space="preserve">Договорные нагрузки (ср.час), Гкал/ч:      Qтех.гвс.ср=         Qгвс.ср= </v>
      </c>
      <c r="C19" s="25"/>
      <c r="D19" s="25"/>
      <c r="E19" s="25"/>
      <c r="F19" s="25"/>
      <c r="G19" s="13"/>
      <c r="H19" s="14"/>
      <c r="I19" s="13"/>
      <c r="J19" s="14"/>
      <c r="K19" s="25"/>
      <c r="L19" s="13"/>
      <c r="M19" s="13"/>
      <c r="N19" s="14"/>
      <c r="O19" s="25"/>
      <c r="P19" s="13"/>
      <c r="Q19" s="13"/>
      <c r="R19" s="13"/>
      <c r="S19" s="13"/>
      <c r="T19" s="14"/>
      <c r="U19" s="13"/>
      <c r="V19" s="13"/>
      <c r="W19" s="13"/>
      <c r="X19" s="14"/>
      <c r="Y19" s="25"/>
      <c r="Z19" s="65"/>
      <c r="AA19" s="23"/>
      <c r="AB19" s="10"/>
    </row>
    <row r="20" spans="1:42" s="9" customFormat="1" ht="14.1" customHeight="1" thickBot="1" x14ac:dyDescent="0.3">
      <c r="A20" s="63" t="s">
        <v>3</v>
      </c>
      <c r="B20" s="67" t="str">
        <f>IF( OR(A20="СИ-4", A20="СИ-5"),"Договорные расходы, т/сут:  Gот=66.24  Gвент.=0  Gтех.пот.=0 ","Договорные расходы, т/сут:  Gот=66.24  Gвент.=0  Gтех.пот.=0  Gгвс=0  ")</f>
        <v xml:space="preserve">Договорные расходы, т/сут:  Gот=66.24  Gвент.=0  Gтех.пот.=0  Gгвс=0  </v>
      </c>
      <c r="C20" s="68"/>
      <c r="D20" s="68"/>
      <c r="E20" s="68"/>
      <c r="F20" s="68"/>
      <c r="G20" s="69"/>
      <c r="H20" s="70"/>
      <c r="I20" s="69"/>
      <c r="J20" s="70"/>
      <c r="K20" s="68"/>
      <c r="L20" s="69"/>
      <c r="M20" s="69"/>
      <c r="N20" s="70"/>
      <c r="O20" s="68"/>
      <c r="P20" s="69"/>
      <c r="Q20" s="69"/>
      <c r="R20" s="69"/>
      <c r="S20" s="69"/>
      <c r="T20" s="70"/>
      <c r="U20" s="69"/>
      <c r="V20" s="70"/>
      <c r="W20" s="70"/>
      <c r="X20" s="13"/>
      <c r="Y20" s="14"/>
      <c r="Z20" s="65"/>
      <c r="AA20" s="23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 s="71" customFormat="1" ht="11.25" hidden="1" customHeight="1" x14ac:dyDescent="0.2">
      <c r="A21" s="72"/>
      <c r="B21" s="73"/>
      <c r="C21" s="74"/>
      <c r="D21" s="74"/>
      <c r="E21" s="74"/>
      <c r="F21" s="74"/>
      <c r="G21" s="75"/>
      <c r="H21" s="52"/>
      <c r="I21" s="75"/>
      <c r="J21" s="52"/>
      <c r="K21" s="74"/>
      <c r="L21" s="75"/>
      <c r="M21" s="75"/>
      <c r="N21" s="52"/>
      <c r="O21" s="74"/>
      <c r="P21" s="75"/>
      <c r="Q21" s="75"/>
      <c r="R21" s="75"/>
      <c r="S21" s="75"/>
      <c r="T21" s="52"/>
      <c r="U21" s="75"/>
      <c r="V21" s="52"/>
      <c r="W21" s="52"/>
      <c r="X21" s="75"/>
      <c r="Y21" s="52"/>
      <c r="Z21" s="76"/>
      <c r="AA21" s="77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</row>
    <row r="22" spans="1:42" s="78" customFormat="1" ht="15" customHeight="1" thickBot="1" x14ac:dyDescent="0.3">
      <c r="A22" s="3"/>
      <c r="B22" s="79" t="s">
        <v>270</v>
      </c>
      <c r="C22" s="43"/>
      <c r="D22" s="43"/>
      <c r="E22" s="43"/>
      <c r="F22" s="43"/>
      <c r="G22" s="43"/>
      <c r="H22" s="43"/>
      <c r="I22" s="43"/>
      <c r="J22" s="43"/>
      <c r="K22" s="44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21" t="s">
        <v>31</v>
      </c>
      <c r="Y22" s="422"/>
      <c r="Z22" s="425" t="s">
        <v>32</v>
      </c>
      <c r="AA22" s="41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ht="12" customHeight="1" thickBot="1" x14ac:dyDescent="0.25">
      <c r="A23" s="3"/>
      <c r="B23" s="80"/>
      <c r="C23" s="81"/>
      <c r="D23" s="81"/>
      <c r="E23" s="427" t="s">
        <v>33</v>
      </c>
      <c r="F23" s="428"/>
      <c r="G23" s="428"/>
      <c r="H23" s="428"/>
      <c r="I23" s="428"/>
      <c r="J23" s="428"/>
      <c r="K23" s="428"/>
      <c r="L23" s="428"/>
      <c r="M23" s="429"/>
      <c r="N23" s="427" t="s">
        <v>34</v>
      </c>
      <c r="O23" s="428"/>
      <c r="P23" s="428"/>
      <c r="Q23" s="428"/>
      <c r="R23" s="428"/>
      <c r="S23" s="428"/>
      <c r="T23" s="428"/>
      <c r="U23" s="428"/>
      <c r="V23" s="428"/>
      <c r="W23" s="428"/>
      <c r="X23" s="423"/>
      <c r="Y23" s="424"/>
      <c r="Z23" s="426"/>
      <c r="AA23" s="41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ht="12" customHeight="1" x14ac:dyDescent="0.2">
      <c r="A24" s="3"/>
      <c r="B24" s="82" t="s">
        <v>35</v>
      </c>
      <c r="C24" s="83" t="s">
        <v>36</v>
      </c>
      <c r="D24" s="84" t="s">
        <v>37</v>
      </c>
      <c r="E24" s="85" t="s">
        <v>38</v>
      </c>
      <c r="F24" s="86" t="s">
        <v>39</v>
      </c>
      <c r="G24" s="87" t="s">
        <v>40</v>
      </c>
      <c r="H24" s="85" t="s">
        <v>41</v>
      </c>
      <c r="I24" s="86" t="s">
        <v>42</v>
      </c>
      <c r="J24" s="87" t="s">
        <v>43</v>
      </c>
      <c r="K24" s="85" t="s">
        <v>44</v>
      </c>
      <c r="L24" s="88" t="s">
        <v>45</v>
      </c>
      <c r="M24" s="89" t="s">
        <v>46</v>
      </c>
      <c r="N24" s="90" t="s">
        <v>47</v>
      </c>
      <c r="O24" s="86" t="s">
        <v>48</v>
      </c>
      <c r="P24" s="88" t="s">
        <v>40</v>
      </c>
      <c r="Q24" s="91" t="s">
        <v>49</v>
      </c>
      <c r="R24" s="83" t="s">
        <v>50</v>
      </c>
      <c r="S24" s="89" t="s">
        <v>51</v>
      </c>
      <c r="T24" s="92" t="s">
        <v>52</v>
      </c>
      <c r="U24" s="90" t="s">
        <v>53</v>
      </c>
      <c r="V24" s="86" t="s">
        <v>54</v>
      </c>
      <c r="W24" s="93" t="s">
        <v>55</v>
      </c>
      <c r="X24" s="94" t="s">
        <v>56</v>
      </c>
      <c r="Y24" s="94" t="s">
        <v>57</v>
      </c>
      <c r="Z24" s="95" t="s">
        <v>58</v>
      </c>
      <c r="AA24" s="96"/>
      <c r="AB24" s="96"/>
      <c r="AC24" s="346" t="s">
        <v>194</v>
      </c>
      <c r="AD24" s="346"/>
      <c r="AE24" s="301"/>
      <c r="AF24" s="301"/>
      <c r="AG24" s="301"/>
      <c r="AH24" s="97"/>
      <c r="AI24" s="97"/>
      <c r="AJ24" s="97"/>
      <c r="AK24" s="97"/>
      <c r="AL24" s="97"/>
      <c r="AM24" s="97"/>
      <c r="AN24" s="97"/>
      <c r="AO24" s="98"/>
      <c r="AP24" s="3"/>
    </row>
    <row r="25" spans="1:42" ht="12" customHeight="1" thickBot="1" x14ac:dyDescent="0.25">
      <c r="A25" s="3"/>
      <c r="B25" s="99"/>
      <c r="C25" s="100" t="s">
        <v>59</v>
      </c>
      <c r="D25" s="101"/>
      <c r="E25" s="102" t="s">
        <v>60</v>
      </c>
      <c r="F25" s="103" t="s">
        <v>60</v>
      </c>
      <c r="G25" s="104" t="s">
        <v>60</v>
      </c>
      <c r="H25" s="102" t="s">
        <v>61</v>
      </c>
      <c r="I25" s="103" t="s">
        <v>62</v>
      </c>
      <c r="J25" s="104" t="s">
        <v>61</v>
      </c>
      <c r="K25" s="102" t="s">
        <v>63</v>
      </c>
      <c r="L25" s="105" t="s">
        <v>63</v>
      </c>
      <c r="M25" s="106" t="s">
        <v>64</v>
      </c>
      <c r="N25" s="107" t="s">
        <v>60</v>
      </c>
      <c r="O25" s="103" t="s">
        <v>60</v>
      </c>
      <c r="P25" s="105" t="s">
        <v>60</v>
      </c>
      <c r="Q25" s="108" t="s">
        <v>65</v>
      </c>
      <c r="R25" s="100" t="s">
        <v>66</v>
      </c>
      <c r="S25" s="109" t="s">
        <v>66</v>
      </c>
      <c r="T25" s="110" t="s">
        <v>65</v>
      </c>
      <c r="U25" s="107" t="s">
        <v>61</v>
      </c>
      <c r="V25" s="103" t="s">
        <v>61</v>
      </c>
      <c r="W25" s="111" t="s">
        <v>64</v>
      </c>
      <c r="X25" s="111" t="s">
        <v>64</v>
      </c>
      <c r="Y25" s="112" t="s">
        <v>67</v>
      </c>
      <c r="Z25" s="106" t="s">
        <v>67</v>
      </c>
      <c r="AA25" s="113"/>
      <c r="AB25" s="113"/>
      <c r="AC25" s="346" t="s">
        <v>195</v>
      </c>
      <c r="AD25" s="346"/>
      <c r="AE25" s="347" t="s">
        <v>146</v>
      </c>
      <c r="AF25" s="348" t="s">
        <v>148</v>
      </c>
      <c r="AG25" s="349" t="s">
        <v>149</v>
      </c>
      <c r="AH25" s="114"/>
      <c r="AI25" s="114"/>
      <c r="AJ25" s="114"/>
      <c r="AK25" s="114"/>
      <c r="AL25" s="114"/>
      <c r="AM25" s="114"/>
      <c r="AN25" s="114"/>
      <c r="AO25" s="115"/>
      <c r="AP25" s="3"/>
    </row>
    <row r="26" spans="1:42" ht="12" customHeight="1" x14ac:dyDescent="0.2">
      <c r="A26" s="3"/>
      <c r="B26" s="344" t="s">
        <v>269</v>
      </c>
      <c r="C26" s="367">
        <v>24</v>
      </c>
      <c r="D26" s="366" t="s">
        <v>23</v>
      </c>
      <c r="E26" s="339">
        <v>57.840744018554702</v>
      </c>
      <c r="F26" s="336">
        <v>58.317817687988303</v>
      </c>
      <c r="G26" s="338">
        <v>-0.47707366943359403</v>
      </c>
      <c r="H26" s="342">
        <v>82.160957336425795</v>
      </c>
      <c r="I26" s="341">
        <v>50.6247749328613</v>
      </c>
      <c r="J26" s="340">
        <f t="shared" ref="J26:J57" si="0">IF(AND(ISNUMBER(H26),ISNUMBER(I26)),H26-I26,"-")</f>
        <v>31.536182403564496</v>
      </c>
      <c r="K26" s="334">
        <v>7.08939409255981</v>
      </c>
      <c r="L26" s="333">
        <v>3.7708888053893999</v>
      </c>
      <c r="M26" s="329">
        <v>1.80494248867035</v>
      </c>
      <c r="N26" s="339"/>
      <c r="O26" s="336"/>
      <c r="P26" s="338"/>
      <c r="Q26" s="337">
        <v>0.13525000214576699</v>
      </c>
      <c r="R26" s="336">
        <v>0</v>
      </c>
      <c r="S26" s="336">
        <f t="shared" ref="S26:S53" si="1">ROUND(Q26-R26,2)</f>
        <v>0.14000000000000001</v>
      </c>
      <c r="T26" s="335"/>
      <c r="U26" s="334"/>
      <c r="V26" s="333"/>
      <c r="W26" s="332"/>
      <c r="X26" s="331"/>
      <c r="Y26" s="330"/>
      <c r="Z26" s="329">
        <v>1.80494248867035</v>
      </c>
      <c r="AA26" s="297"/>
      <c r="AB26" s="116"/>
      <c r="AC26" s="350">
        <f t="shared" ref="AC26:AC57" si="2">F26/24</f>
        <v>2.4299090703328461</v>
      </c>
      <c r="AD26" s="117"/>
      <c r="AE26" s="351">
        <f t="shared" ref="AE26:AE57" si="3">(E26*H26-F26*I26)/1000</f>
        <v>1.7999245065855525</v>
      </c>
      <c r="AF26" s="352">
        <f t="shared" ref="AF26:AF57" si="4">Z26-AE26</f>
        <v>5.0179820847975343E-3</v>
      </c>
      <c r="AG26" s="353">
        <f t="shared" ref="AG26:AG57" si="5">G26/F26*100</f>
        <v>-0.81805816532098496</v>
      </c>
      <c r="AH26" s="117"/>
      <c r="AI26" s="117"/>
      <c r="AJ26" s="117"/>
      <c r="AK26" s="117"/>
      <c r="AL26" s="117"/>
      <c r="AM26" s="117"/>
      <c r="AN26" s="117"/>
      <c r="AO26" s="118"/>
      <c r="AP26" s="119"/>
    </row>
    <row r="27" spans="1:42" s="120" customFormat="1" ht="12" customHeight="1" x14ac:dyDescent="0.2">
      <c r="A27" s="121"/>
      <c r="B27" s="122" t="s">
        <v>268</v>
      </c>
      <c r="C27" s="365">
        <v>24</v>
      </c>
      <c r="D27" s="364" t="s">
        <v>23</v>
      </c>
      <c r="E27" s="123">
        <v>60.293800354003899</v>
      </c>
      <c r="F27" s="124">
        <v>60.923225402832003</v>
      </c>
      <c r="G27" s="125">
        <v>-0.629425048828125</v>
      </c>
      <c r="H27" s="126">
        <v>81.917823791503906</v>
      </c>
      <c r="I27" s="127">
        <v>51.281265258789098</v>
      </c>
      <c r="J27" s="128">
        <f t="shared" si="0"/>
        <v>30.636558532714808</v>
      </c>
      <c r="K27" s="129">
        <v>7.2922248840331996</v>
      </c>
      <c r="L27" s="130">
        <v>3.8052937984466602</v>
      </c>
      <c r="M27" s="303">
        <v>1.8203142881393399</v>
      </c>
      <c r="N27" s="123"/>
      <c r="O27" s="124"/>
      <c r="P27" s="125"/>
      <c r="Q27" s="131">
        <v>0</v>
      </c>
      <c r="R27" s="124">
        <v>0</v>
      </c>
      <c r="S27" s="124">
        <f t="shared" si="1"/>
        <v>0</v>
      </c>
      <c r="T27" s="132"/>
      <c r="U27" s="129"/>
      <c r="V27" s="130"/>
      <c r="W27" s="305"/>
      <c r="X27" s="306"/>
      <c r="Y27" s="307"/>
      <c r="Z27" s="303">
        <v>1.8203142881393399</v>
      </c>
      <c r="AA27" s="297"/>
      <c r="AB27" s="116"/>
      <c r="AC27" s="350">
        <f t="shared" si="2"/>
        <v>2.5384677251180001</v>
      </c>
      <c r="AD27" s="117"/>
      <c r="AE27" s="351">
        <f t="shared" si="3"/>
        <v>1.8149168308157806</v>
      </c>
      <c r="AF27" s="352">
        <f t="shared" si="4"/>
        <v>5.3974573235593404E-3</v>
      </c>
      <c r="AG27" s="353">
        <f t="shared" si="5"/>
        <v>-1.0331446581599837</v>
      </c>
      <c r="AH27" s="117"/>
      <c r="AI27" s="117"/>
      <c r="AJ27" s="117"/>
      <c r="AK27" s="117"/>
      <c r="AL27" s="117"/>
      <c r="AM27" s="117"/>
      <c r="AN27" s="117"/>
      <c r="AO27" s="118"/>
      <c r="AP27" s="119"/>
    </row>
    <row r="28" spans="1:42" ht="12" customHeight="1" x14ac:dyDescent="0.2">
      <c r="A28" s="121"/>
      <c r="B28" s="122" t="s">
        <v>267</v>
      </c>
      <c r="C28" s="365">
        <v>24</v>
      </c>
      <c r="D28" s="364" t="s">
        <v>23</v>
      </c>
      <c r="E28" s="123">
        <v>60.250171661377003</v>
      </c>
      <c r="F28" s="124">
        <v>60.885704040527301</v>
      </c>
      <c r="G28" s="125">
        <v>-0.63553237915039096</v>
      </c>
      <c r="H28" s="126">
        <v>83.056266784667997</v>
      </c>
      <c r="I28" s="127">
        <v>51.752204895019503</v>
      </c>
      <c r="J28" s="128">
        <f t="shared" si="0"/>
        <v>31.304061889648494</v>
      </c>
      <c r="K28" s="129">
        <v>7.4293870925903303</v>
      </c>
      <c r="L28" s="130">
        <v>3.7993907928466801</v>
      </c>
      <c r="M28" s="303">
        <v>1.8588719367980999</v>
      </c>
      <c r="N28" s="123"/>
      <c r="O28" s="124"/>
      <c r="P28" s="125"/>
      <c r="Q28" s="131">
        <v>0.47675004601478599</v>
      </c>
      <c r="R28" s="124">
        <v>0.46525001525878901</v>
      </c>
      <c r="S28" s="124">
        <f t="shared" si="1"/>
        <v>0.01</v>
      </c>
      <c r="T28" s="132"/>
      <c r="U28" s="129"/>
      <c r="V28" s="130"/>
      <c r="W28" s="305"/>
      <c r="X28" s="306"/>
      <c r="Y28" s="307"/>
      <c r="Z28" s="303">
        <v>1.8588719367980999</v>
      </c>
      <c r="AA28" s="297"/>
      <c r="AB28" s="116"/>
      <c r="AC28" s="350">
        <f t="shared" si="2"/>
        <v>2.5369043350219709</v>
      </c>
      <c r="AD28" s="117"/>
      <c r="AE28" s="351">
        <f t="shared" si="3"/>
        <v>1.8531849006464858</v>
      </c>
      <c r="AF28" s="352">
        <f t="shared" si="4"/>
        <v>5.6870361516141443E-3</v>
      </c>
      <c r="AG28" s="353">
        <f t="shared" si="5"/>
        <v>-1.0438121545369041</v>
      </c>
      <c r="AH28" s="117"/>
      <c r="AI28" s="117"/>
      <c r="AJ28" s="117"/>
      <c r="AK28" s="117"/>
      <c r="AL28" s="117"/>
      <c r="AM28" s="117"/>
      <c r="AN28" s="117"/>
      <c r="AO28" s="118"/>
      <c r="AP28" s="119"/>
    </row>
    <row r="29" spans="1:42" ht="12" customHeight="1" x14ac:dyDescent="0.2">
      <c r="A29" s="121"/>
      <c r="B29" s="122" t="s">
        <v>266</v>
      </c>
      <c r="C29" s="365">
        <v>24</v>
      </c>
      <c r="D29" s="364" t="s">
        <v>23</v>
      </c>
      <c r="E29" s="123">
        <v>58.9888305664063</v>
      </c>
      <c r="F29" s="124">
        <v>59.618686676025398</v>
      </c>
      <c r="G29" s="125">
        <v>-0.62985610961914096</v>
      </c>
      <c r="H29" s="126">
        <v>80.875991821289105</v>
      </c>
      <c r="I29" s="127">
        <v>51.001930236816399</v>
      </c>
      <c r="J29" s="128">
        <f t="shared" si="0"/>
        <v>29.874061584472706</v>
      </c>
      <c r="K29" s="129">
        <v>7.3231902122497603</v>
      </c>
      <c r="L29" s="130">
        <v>3.79644870758057</v>
      </c>
      <c r="M29" s="303">
        <v>1.7353421449661299</v>
      </c>
      <c r="N29" s="123"/>
      <c r="O29" s="124"/>
      <c r="P29" s="125"/>
      <c r="Q29" s="131">
        <v>2.5000001187436299E-4</v>
      </c>
      <c r="R29" s="124">
        <v>0</v>
      </c>
      <c r="S29" s="124">
        <f t="shared" si="1"/>
        <v>0</v>
      </c>
      <c r="T29" s="132"/>
      <c r="U29" s="129"/>
      <c r="V29" s="130"/>
      <c r="W29" s="305"/>
      <c r="X29" s="306"/>
      <c r="Y29" s="307"/>
      <c r="Z29" s="303">
        <v>1.7353421449661299</v>
      </c>
      <c r="AA29" s="297"/>
      <c r="AB29" s="116"/>
      <c r="AC29" s="350">
        <f t="shared" si="2"/>
        <v>2.4841119448343916</v>
      </c>
      <c r="AD29" s="117"/>
      <c r="AE29" s="351">
        <f t="shared" si="3"/>
        <v>1.7301120797748217</v>
      </c>
      <c r="AF29" s="352">
        <f t="shared" si="4"/>
        <v>5.2300651913081975E-3</v>
      </c>
      <c r="AG29" s="353">
        <f t="shared" si="5"/>
        <v>-1.0564743115557869</v>
      </c>
      <c r="AH29" s="117"/>
      <c r="AI29" s="117"/>
      <c r="AJ29" s="117"/>
      <c r="AK29" s="117"/>
      <c r="AL29" s="117"/>
      <c r="AM29" s="117"/>
      <c r="AN29" s="117"/>
      <c r="AO29" s="118"/>
      <c r="AP29" s="119"/>
    </row>
    <row r="30" spans="1:42" ht="12" customHeight="1" x14ac:dyDescent="0.2">
      <c r="A30" s="121"/>
      <c r="B30" s="122" t="s">
        <v>265</v>
      </c>
      <c r="C30" s="365">
        <v>24</v>
      </c>
      <c r="D30" s="364" t="s">
        <v>23</v>
      </c>
      <c r="E30" s="123">
        <v>61.966144561767599</v>
      </c>
      <c r="F30" s="124">
        <v>62.603309631347699</v>
      </c>
      <c r="G30" s="125">
        <v>-0.63716506958007801</v>
      </c>
      <c r="H30" s="126">
        <v>77.773780822753906</v>
      </c>
      <c r="I30" s="127">
        <v>50.281459808349602</v>
      </c>
      <c r="J30" s="128">
        <f t="shared" si="0"/>
        <v>27.492321014404304</v>
      </c>
      <c r="K30" s="129">
        <v>7.3457713127136204</v>
      </c>
      <c r="L30" s="130">
        <v>3.7936849594116202</v>
      </c>
      <c r="M30" s="303">
        <v>1.67669653892517</v>
      </c>
      <c r="N30" s="123"/>
      <c r="O30" s="124"/>
      <c r="P30" s="125"/>
      <c r="Q30" s="131">
        <v>2.67500020563602E-2</v>
      </c>
      <c r="R30" s="124">
        <v>2.4000000208616298E-2</v>
      </c>
      <c r="S30" s="124">
        <f t="shared" si="1"/>
        <v>0</v>
      </c>
      <c r="T30" s="132"/>
      <c r="U30" s="129"/>
      <c r="V30" s="130"/>
      <c r="W30" s="305"/>
      <c r="X30" s="306"/>
      <c r="Y30" s="307"/>
      <c r="Z30" s="303">
        <v>1.67669653892517</v>
      </c>
      <c r="AA30" s="297"/>
      <c r="AB30" s="116"/>
      <c r="AC30" s="350">
        <f t="shared" si="2"/>
        <v>2.6084712346394876</v>
      </c>
      <c r="AD30" s="117"/>
      <c r="AE30" s="351">
        <f t="shared" si="3"/>
        <v>1.6715555484797224</v>
      </c>
      <c r="AF30" s="352">
        <f t="shared" si="4"/>
        <v>5.1409904454475797E-3</v>
      </c>
      <c r="AG30" s="353">
        <f t="shared" si="5"/>
        <v>-1.0177817647855263</v>
      </c>
      <c r="AH30" s="117"/>
      <c r="AI30" s="117"/>
      <c r="AJ30" s="117"/>
      <c r="AK30" s="117"/>
      <c r="AL30" s="117"/>
      <c r="AM30" s="117"/>
      <c r="AN30" s="117"/>
      <c r="AO30" s="118"/>
      <c r="AP30" s="119"/>
    </row>
    <row r="31" spans="1:42" ht="12" customHeight="1" x14ac:dyDescent="0.2">
      <c r="A31" s="121"/>
      <c r="B31" s="122" t="s">
        <v>264</v>
      </c>
      <c r="C31" s="365">
        <v>24</v>
      </c>
      <c r="D31" s="364" t="s">
        <v>23</v>
      </c>
      <c r="E31" s="123">
        <v>62.9739379882813</v>
      </c>
      <c r="F31" s="124">
        <v>63.623580932617202</v>
      </c>
      <c r="G31" s="125">
        <v>-0.64964294433593806</v>
      </c>
      <c r="H31" s="126">
        <v>75.795547485351605</v>
      </c>
      <c r="I31" s="127">
        <v>49.661830902099602</v>
      </c>
      <c r="J31" s="128">
        <f t="shared" si="0"/>
        <v>26.133716583252003</v>
      </c>
      <c r="K31" s="129">
        <v>7.3406052589416504</v>
      </c>
      <c r="L31" s="130">
        <v>3.8148901462554901</v>
      </c>
      <c r="M31" s="303">
        <v>1.6184830665588399</v>
      </c>
      <c r="N31" s="123"/>
      <c r="O31" s="124"/>
      <c r="P31" s="125"/>
      <c r="Q31" s="131">
        <v>0</v>
      </c>
      <c r="R31" s="124">
        <v>0</v>
      </c>
      <c r="S31" s="124">
        <f t="shared" si="1"/>
        <v>0</v>
      </c>
      <c r="T31" s="132"/>
      <c r="U31" s="129"/>
      <c r="V31" s="130"/>
      <c r="W31" s="305"/>
      <c r="X31" s="306"/>
      <c r="Y31" s="307"/>
      <c r="Z31" s="303">
        <v>1.6184830665588399</v>
      </c>
      <c r="AA31" s="297"/>
      <c r="AB31" s="116"/>
      <c r="AC31" s="350">
        <f t="shared" si="2"/>
        <v>2.6509825388590502</v>
      </c>
      <c r="AD31" s="117"/>
      <c r="AE31" s="351">
        <f t="shared" si="3"/>
        <v>1.6134805894686783</v>
      </c>
      <c r="AF31" s="352">
        <f t="shared" si="4"/>
        <v>5.0024770901615501E-3</v>
      </c>
      <c r="AG31" s="353">
        <f t="shared" si="5"/>
        <v>-1.0210725878883891</v>
      </c>
      <c r="AH31" s="117"/>
      <c r="AI31" s="117"/>
      <c r="AJ31" s="117"/>
      <c r="AK31" s="117"/>
      <c r="AL31" s="117"/>
      <c r="AM31" s="117"/>
      <c r="AN31" s="117"/>
      <c r="AO31" s="118"/>
      <c r="AP31" s="119"/>
    </row>
    <row r="32" spans="1:42" ht="12" customHeight="1" x14ac:dyDescent="0.2">
      <c r="A32" s="121"/>
      <c r="B32" s="122" t="s">
        <v>263</v>
      </c>
      <c r="C32" s="365">
        <v>24</v>
      </c>
      <c r="D32" s="364" t="s">
        <v>23</v>
      </c>
      <c r="E32" s="123">
        <v>63.926605224609403</v>
      </c>
      <c r="F32" s="124">
        <v>64.572326660156307</v>
      </c>
      <c r="G32" s="125">
        <v>-0.645721435546875</v>
      </c>
      <c r="H32" s="126">
        <v>74.799720764160199</v>
      </c>
      <c r="I32" s="127">
        <v>49.4470825195313</v>
      </c>
      <c r="J32" s="128">
        <f t="shared" si="0"/>
        <v>25.352638244628899</v>
      </c>
      <c r="K32" s="129">
        <v>7.3619737625122097</v>
      </c>
      <c r="L32" s="130">
        <v>3.8136343955993701</v>
      </c>
      <c r="M32" s="303">
        <v>1.5937916040420499</v>
      </c>
      <c r="N32" s="123"/>
      <c r="O32" s="124"/>
      <c r="P32" s="125"/>
      <c r="Q32" s="131">
        <v>3.5500001162290601E-2</v>
      </c>
      <c r="R32" s="124">
        <v>3.4000001847744002E-2</v>
      </c>
      <c r="S32" s="124">
        <f t="shared" si="1"/>
        <v>0</v>
      </c>
      <c r="T32" s="132"/>
      <c r="U32" s="129"/>
      <c r="V32" s="130"/>
      <c r="W32" s="305"/>
      <c r="X32" s="306"/>
      <c r="Y32" s="307"/>
      <c r="Z32" s="303">
        <v>1.5937916040420499</v>
      </c>
      <c r="AA32" s="297"/>
      <c r="AB32" s="116"/>
      <c r="AC32" s="350">
        <f t="shared" si="2"/>
        <v>2.690513610839846</v>
      </c>
      <c r="AD32" s="117"/>
      <c r="AE32" s="351">
        <f t="shared" si="3"/>
        <v>1.5887790553586079</v>
      </c>
      <c r="AF32" s="352">
        <f t="shared" si="4"/>
        <v>5.0125486834420308E-3</v>
      </c>
      <c r="AG32" s="353">
        <f t="shared" si="5"/>
        <v>-0.99999716433527686</v>
      </c>
      <c r="AH32" s="117"/>
      <c r="AI32" s="117"/>
      <c r="AJ32" s="117"/>
      <c r="AK32" s="117"/>
      <c r="AL32" s="117"/>
      <c r="AM32" s="117"/>
      <c r="AN32" s="117"/>
      <c r="AO32" s="118"/>
      <c r="AP32" s="119"/>
    </row>
    <row r="33" spans="1:42" ht="12" customHeight="1" x14ac:dyDescent="0.2">
      <c r="A33" s="121"/>
      <c r="B33" s="122" t="s">
        <v>262</v>
      </c>
      <c r="C33" s="365">
        <v>24</v>
      </c>
      <c r="D33" s="364" t="s">
        <v>23</v>
      </c>
      <c r="E33" s="123">
        <v>62.928863525390597</v>
      </c>
      <c r="F33" s="124">
        <v>63.557777404785199</v>
      </c>
      <c r="G33" s="125">
        <v>-0.62891387939453103</v>
      </c>
      <c r="H33" s="126">
        <v>74.685531616210895</v>
      </c>
      <c r="I33" s="127">
        <v>49.408843994140597</v>
      </c>
      <c r="J33" s="128">
        <f t="shared" si="0"/>
        <v>25.276687622070298</v>
      </c>
      <c r="K33" s="129">
        <v>7.36254930496216</v>
      </c>
      <c r="L33" s="130">
        <v>3.8161518573761</v>
      </c>
      <c r="M33" s="303">
        <v>1.5644770860671999</v>
      </c>
      <c r="N33" s="123"/>
      <c r="O33" s="124"/>
      <c r="P33" s="125"/>
      <c r="Q33" s="131">
        <v>0</v>
      </c>
      <c r="R33" s="124">
        <v>0</v>
      </c>
      <c r="S33" s="124">
        <f t="shared" si="1"/>
        <v>0</v>
      </c>
      <c r="T33" s="132"/>
      <c r="U33" s="129"/>
      <c r="V33" s="130"/>
      <c r="W33" s="305"/>
      <c r="X33" s="306"/>
      <c r="Y33" s="307"/>
      <c r="Z33" s="303">
        <v>1.5644770860671999</v>
      </c>
      <c r="AA33" s="297"/>
      <c r="AB33" s="116"/>
      <c r="AC33" s="350">
        <f t="shared" si="2"/>
        <v>2.6482407251993831</v>
      </c>
      <c r="AD33" s="117"/>
      <c r="AE33" s="351">
        <f t="shared" si="3"/>
        <v>1.5595593179904339</v>
      </c>
      <c r="AF33" s="352">
        <f t="shared" si="4"/>
        <v>4.917768076766027E-3</v>
      </c>
      <c r="AG33" s="353">
        <f t="shared" si="5"/>
        <v>-0.9895152176091998</v>
      </c>
      <c r="AH33" s="117"/>
      <c r="AI33" s="117"/>
      <c r="AJ33" s="117"/>
      <c r="AK33" s="117"/>
      <c r="AL33" s="117"/>
      <c r="AM33" s="117"/>
      <c r="AN33" s="117"/>
      <c r="AO33" s="118"/>
      <c r="AP33" s="133"/>
    </row>
    <row r="34" spans="1:42" ht="12" customHeight="1" x14ac:dyDescent="0.2">
      <c r="A34" s="121"/>
      <c r="B34" s="122" t="s">
        <v>261</v>
      </c>
      <c r="C34" s="365">
        <v>24</v>
      </c>
      <c r="D34" s="364" t="s">
        <v>23</v>
      </c>
      <c r="E34" s="123">
        <v>64.153648376464801</v>
      </c>
      <c r="F34" s="124">
        <v>64.787727355957003</v>
      </c>
      <c r="G34" s="125">
        <v>-0.63407897949218806</v>
      </c>
      <c r="H34" s="126">
        <v>73.328750610351605</v>
      </c>
      <c r="I34" s="127">
        <v>48.856647491455099</v>
      </c>
      <c r="J34" s="128">
        <f t="shared" si="0"/>
        <v>24.472103118896506</v>
      </c>
      <c r="K34" s="129">
        <v>7.2533683776855504</v>
      </c>
      <c r="L34" s="130">
        <v>3.8378267288207999</v>
      </c>
      <c r="M34" s="303">
        <v>1.5437285900116</v>
      </c>
      <c r="N34" s="123"/>
      <c r="O34" s="124"/>
      <c r="P34" s="125"/>
      <c r="Q34" s="131">
        <v>0</v>
      </c>
      <c r="R34" s="124">
        <v>0</v>
      </c>
      <c r="S34" s="124">
        <f t="shared" si="1"/>
        <v>0</v>
      </c>
      <c r="T34" s="132"/>
      <c r="U34" s="129"/>
      <c r="V34" s="130"/>
      <c r="W34" s="305"/>
      <c r="X34" s="306"/>
      <c r="Y34" s="307"/>
      <c r="Z34" s="303">
        <v>1.5437285900116</v>
      </c>
      <c r="AA34" s="297"/>
      <c r="AB34" s="116"/>
      <c r="AC34" s="350">
        <f t="shared" si="2"/>
        <v>2.6994886398315416</v>
      </c>
      <c r="AD34" s="117"/>
      <c r="AE34" s="351">
        <f t="shared" si="3"/>
        <v>1.5389957253394824</v>
      </c>
      <c r="AF34" s="352">
        <f t="shared" si="4"/>
        <v>4.7328646721176426E-3</v>
      </c>
      <c r="AG34" s="353">
        <f t="shared" si="5"/>
        <v>-0.9787023026883297</v>
      </c>
      <c r="AH34" s="117"/>
      <c r="AI34" s="117"/>
      <c r="AJ34" s="117"/>
      <c r="AK34" s="117"/>
      <c r="AL34" s="117"/>
      <c r="AM34" s="117"/>
      <c r="AN34" s="117"/>
      <c r="AO34" s="118"/>
      <c r="AP34" s="119"/>
    </row>
    <row r="35" spans="1:42" ht="12" customHeight="1" x14ac:dyDescent="0.2">
      <c r="A35" s="121"/>
      <c r="B35" s="122" t="s">
        <v>260</v>
      </c>
      <c r="C35" s="365">
        <v>24</v>
      </c>
      <c r="D35" s="364" t="s">
        <v>23</v>
      </c>
      <c r="E35" s="123">
        <v>60.260307312011697</v>
      </c>
      <c r="F35" s="124">
        <v>60.855026245117202</v>
      </c>
      <c r="G35" s="125">
        <v>-0.59471893310546897</v>
      </c>
      <c r="H35" s="126">
        <v>73.822746276855497</v>
      </c>
      <c r="I35" s="127">
        <v>48.292270660400398</v>
      </c>
      <c r="J35" s="128">
        <f t="shared" si="0"/>
        <v>25.530475616455099</v>
      </c>
      <c r="K35" s="129">
        <v>6.6867589950561497</v>
      </c>
      <c r="L35" s="130">
        <v>3.7786130905151398</v>
      </c>
      <c r="M35" s="303">
        <v>1.5136433839798</v>
      </c>
      <c r="N35" s="123"/>
      <c r="O35" s="124"/>
      <c r="P35" s="125"/>
      <c r="Q35" s="131">
        <v>0</v>
      </c>
      <c r="R35" s="124">
        <v>0</v>
      </c>
      <c r="S35" s="124">
        <f t="shared" si="1"/>
        <v>0</v>
      </c>
      <c r="T35" s="132"/>
      <c r="U35" s="129"/>
      <c r="V35" s="130"/>
      <c r="W35" s="305"/>
      <c r="X35" s="306"/>
      <c r="Y35" s="307"/>
      <c r="Z35" s="303">
        <v>1.5136433839798</v>
      </c>
      <c r="AA35" s="297"/>
      <c r="AB35" s="116"/>
      <c r="AC35" s="350">
        <f t="shared" si="2"/>
        <v>2.5356260935465502</v>
      </c>
      <c r="AD35" s="117"/>
      <c r="AE35" s="351">
        <f t="shared" si="3"/>
        <v>1.5097539787850101</v>
      </c>
      <c r="AF35" s="352">
        <f t="shared" si="4"/>
        <v>3.8894051947899744E-3</v>
      </c>
      <c r="AG35" s="353">
        <f t="shared" si="5"/>
        <v>-0.97727167302501528</v>
      </c>
      <c r="AH35" s="117"/>
      <c r="AI35" s="117"/>
      <c r="AJ35" s="117"/>
      <c r="AK35" s="117"/>
      <c r="AL35" s="117"/>
      <c r="AM35" s="117"/>
      <c r="AN35" s="117"/>
      <c r="AO35" s="118"/>
      <c r="AP35" s="119"/>
    </row>
    <row r="36" spans="1:42" ht="12" customHeight="1" x14ac:dyDescent="0.2">
      <c r="B36" s="122" t="s">
        <v>259</v>
      </c>
      <c r="C36" s="365">
        <v>24</v>
      </c>
      <c r="D36" s="364" t="s">
        <v>23</v>
      </c>
      <c r="E36" s="123">
        <v>61.474773406982401</v>
      </c>
      <c r="F36" s="124">
        <v>62.088169097900398</v>
      </c>
      <c r="G36" s="125">
        <v>-0.61339569091796897</v>
      </c>
      <c r="H36" s="126">
        <v>74.947715759277301</v>
      </c>
      <c r="I36" s="127">
        <v>49.078987121582003</v>
      </c>
      <c r="J36" s="128">
        <f t="shared" si="0"/>
        <v>25.868728637695298</v>
      </c>
      <c r="K36" s="129">
        <v>6.9297227859497097</v>
      </c>
      <c r="L36" s="130">
        <v>3.7642378807067902</v>
      </c>
      <c r="M36" s="303">
        <v>1.5645493268966699</v>
      </c>
      <c r="N36" s="123"/>
      <c r="O36" s="124"/>
      <c r="P36" s="125"/>
      <c r="Q36" s="131">
        <v>0</v>
      </c>
      <c r="R36" s="124">
        <v>0</v>
      </c>
      <c r="S36" s="124">
        <f t="shared" si="1"/>
        <v>0</v>
      </c>
      <c r="T36" s="132"/>
      <c r="U36" s="129"/>
      <c r="V36" s="130"/>
      <c r="W36" s="305"/>
      <c r="X36" s="306"/>
      <c r="Y36" s="307"/>
      <c r="Z36" s="303">
        <v>1.5645493268966699</v>
      </c>
      <c r="AA36" s="297"/>
      <c r="AB36" s="116"/>
      <c r="AC36" s="350">
        <f t="shared" si="2"/>
        <v>2.5870070457458501</v>
      </c>
      <c r="AD36" s="117"/>
      <c r="AE36" s="351">
        <f t="shared" si="3"/>
        <v>1.5601693921140363</v>
      </c>
      <c r="AF36" s="352">
        <f t="shared" si="4"/>
        <v>4.3799347826336543E-3</v>
      </c>
      <c r="AG36" s="353">
        <f t="shared" si="5"/>
        <v>-0.98794295246614361</v>
      </c>
      <c r="AH36" s="117"/>
      <c r="AI36" s="117"/>
      <c r="AJ36" s="117"/>
      <c r="AK36" s="117"/>
      <c r="AL36" s="117"/>
      <c r="AM36" s="117"/>
      <c r="AN36" s="117"/>
      <c r="AO36" s="118"/>
      <c r="AP36" s="119"/>
    </row>
    <row r="37" spans="1:42" ht="12" customHeight="1" x14ac:dyDescent="0.2">
      <c r="B37" s="122" t="s">
        <v>258</v>
      </c>
      <c r="C37" s="365">
        <v>24</v>
      </c>
      <c r="D37" s="364" t="s">
        <v>23</v>
      </c>
      <c r="E37" s="123">
        <v>64.107437133789105</v>
      </c>
      <c r="F37" s="124">
        <v>64.748863220214801</v>
      </c>
      <c r="G37" s="125">
        <v>-0.64142608642578103</v>
      </c>
      <c r="H37" s="126">
        <v>74.377700805664105</v>
      </c>
      <c r="I37" s="127">
        <v>49.222259521484403</v>
      </c>
      <c r="J37" s="128">
        <f t="shared" si="0"/>
        <v>25.155441284179702</v>
      </c>
      <c r="K37" s="129">
        <v>7.1961951255798304</v>
      </c>
      <c r="L37" s="130">
        <v>3.8133728504180899</v>
      </c>
      <c r="M37" s="303">
        <v>1.58585906028748</v>
      </c>
      <c r="N37" s="123"/>
      <c r="O37" s="124"/>
      <c r="P37" s="125"/>
      <c r="Q37" s="131">
        <v>0</v>
      </c>
      <c r="R37" s="124">
        <v>0</v>
      </c>
      <c r="S37" s="124">
        <f t="shared" si="1"/>
        <v>0</v>
      </c>
      <c r="T37" s="132"/>
      <c r="U37" s="129"/>
      <c r="V37" s="130"/>
      <c r="W37" s="305"/>
      <c r="X37" s="306"/>
      <c r="Y37" s="307"/>
      <c r="Z37" s="303">
        <v>1.58585906028748</v>
      </c>
      <c r="AA37" s="297"/>
      <c r="AB37" s="116"/>
      <c r="AC37" s="350">
        <f t="shared" si="2"/>
        <v>2.6978693008422834</v>
      </c>
      <c r="AD37" s="117"/>
      <c r="AE37" s="351">
        <f t="shared" si="3"/>
        <v>1.5810784294083773</v>
      </c>
      <c r="AF37" s="352">
        <f t="shared" si="4"/>
        <v>4.780630879102743E-3</v>
      </c>
      <c r="AG37" s="353">
        <f t="shared" si="5"/>
        <v>-0.99063683055600849</v>
      </c>
      <c r="AH37" s="117"/>
      <c r="AI37" s="117"/>
      <c r="AJ37" s="117"/>
      <c r="AK37" s="117"/>
      <c r="AL37" s="117"/>
      <c r="AM37" s="117"/>
      <c r="AN37" s="117"/>
      <c r="AO37" s="118"/>
      <c r="AP37" s="119"/>
    </row>
    <row r="38" spans="1:42" ht="12" customHeight="1" x14ac:dyDescent="0.2">
      <c r="B38" s="122" t="s">
        <v>257</v>
      </c>
      <c r="C38" s="365">
        <v>24</v>
      </c>
      <c r="D38" s="364" t="s">
        <v>23</v>
      </c>
      <c r="E38" s="123">
        <v>63.925453186035199</v>
      </c>
      <c r="F38" s="124">
        <v>64.565635681152301</v>
      </c>
      <c r="G38" s="125">
        <v>-0.64018249511718806</v>
      </c>
      <c r="H38" s="126">
        <v>74.906570434570298</v>
      </c>
      <c r="I38" s="127">
        <v>49.661033630371101</v>
      </c>
      <c r="J38" s="128">
        <f t="shared" si="0"/>
        <v>25.245536804199197</v>
      </c>
      <c r="K38" s="129">
        <v>7.3907241821289098</v>
      </c>
      <c r="L38" s="130">
        <v>3.8346223831176798</v>
      </c>
      <c r="M38" s="303">
        <v>1.58706450462341</v>
      </c>
      <c r="N38" s="123"/>
      <c r="O38" s="124"/>
      <c r="P38" s="125"/>
      <c r="Q38" s="131">
        <v>0</v>
      </c>
      <c r="R38" s="124">
        <v>0</v>
      </c>
      <c r="S38" s="124">
        <f t="shared" si="1"/>
        <v>0</v>
      </c>
      <c r="T38" s="132"/>
      <c r="U38" s="129"/>
      <c r="V38" s="130"/>
      <c r="W38" s="305"/>
      <c r="X38" s="306"/>
      <c r="Y38" s="307"/>
      <c r="Z38" s="303">
        <v>1.58706450462341</v>
      </c>
      <c r="AA38" s="297"/>
      <c r="AB38" s="116"/>
      <c r="AC38" s="350">
        <f t="shared" si="2"/>
        <v>2.6902348200480124</v>
      </c>
      <c r="AD38" s="117"/>
      <c r="AE38" s="351">
        <f t="shared" si="3"/>
        <v>1.5820402567135798</v>
      </c>
      <c r="AF38" s="352">
        <f t="shared" si="4"/>
        <v>5.0242479098301374E-3</v>
      </c>
      <c r="AG38" s="353">
        <f t="shared" si="5"/>
        <v>-0.99152201997767553</v>
      </c>
      <c r="AH38" s="117"/>
      <c r="AI38" s="117"/>
      <c r="AJ38" s="117"/>
      <c r="AK38" s="117"/>
      <c r="AL38" s="117"/>
      <c r="AM38" s="117"/>
      <c r="AN38" s="117"/>
      <c r="AO38" s="118"/>
      <c r="AP38" s="119"/>
    </row>
    <row r="39" spans="1:42" ht="12" customHeight="1" x14ac:dyDescent="0.2">
      <c r="B39" s="122" t="s">
        <v>256</v>
      </c>
      <c r="C39" s="365">
        <v>24</v>
      </c>
      <c r="D39" s="364" t="s">
        <v>23</v>
      </c>
      <c r="E39" s="123">
        <v>64.493560791015597</v>
      </c>
      <c r="F39" s="124">
        <v>65.142272949218807</v>
      </c>
      <c r="G39" s="125">
        <v>-0.648712158203125</v>
      </c>
      <c r="H39" s="126">
        <v>74.606086730957003</v>
      </c>
      <c r="I39" s="127">
        <v>49.560508728027301</v>
      </c>
      <c r="J39" s="128">
        <f t="shared" si="0"/>
        <v>25.045578002929702</v>
      </c>
      <c r="K39" s="129">
        <v>7.35992479324341</v>
      </c>
      <c r="L39" s="130">
        <v>3.81430220603943</v>
      </c>
      <c r="M39" s="303">
        <v>1.58817315101624</v>
      </c>
      <c r="N39" s="123"/>
      <c r="O39" s="124"/>
      <c r="P39" s="125"/>
      <c r="Q39" s="131">
        <v>0</v>
      </c>
      <c r="R39" s="124">
        <v>0</v>
      </c>
      <c r="S39" s="124">
        <f t="shared" si="1"/>
        <v>0</v>
      </c>
      <c r="T39" s="132"/>
      <c r="U39" s="129"/>
      <c r="V39" s="130"/>
      <c r="W39" s="305"/>
      <c r="X39" s="306"/>
      <c r="Y39" s="307"/>
      <c r="Z39" s="303">
        <v>1.58817315101624</v>
      </c>
      <c r="AA39" s="297"/>
      <c r="AB39" s="116"/>
      <c r="AC39" s="350">
        <f t="shared" si="2"/>
        <v>2.714261372884117</v>
      </c>
      <c r="AD39" s="117"/>
      <c r="AE39" s="351">
        <f t="shared" si="3"/>
        <v>1.5831280028994625</v>
      </c>
      <c r="AF39" s="352">
        <f t="shared" si="4"/>
        <v>5.0451481167774759E-3</v>
      </c>
      <c r="AG39" s="353">
        <f t="shared" si="5"/>
        <v>-0.99583899798649012</v>
      </c>
      <c r="AH39" s="117"/>
      <c r="AI39" s="117"/>
      <c r="AJ39" s="117"/>
      <c r="AK39" s="117"/>
      <c r="AL39" s="117"/>
      <c r="AM39" s="117"/>
      <c r="AN39" s="117"/>
      <c r="AO39" s="118"/>
      <c r="AP39" s="119"/>
    </row>
    <row r="40" spans="1:42" ht="12" customHeight="1" x14ac:dyDescent="0.2">
      <c r="B40" s="122" t="s">
        <v>255</v>
      </c>
      <c r="C40" s="365">
        <v>24</v>
      </c>
      <c r="D40" s="364" t="s">
        <v>23</v>
      </c>
      <c r="E40" s="123">
        <v>64.188392639160199</v>
      </c>
      <c r="F40" s="124">
        <v>64.834953308105497</v>
      </c>
      <c r="G40" s="125">
        <v>-0.64656066894531306</v>
      </c>
      <c r="H40" s="126">
        <v>73.787094116210895</v>
      </c>
      <c r="I40" s="127">
        <v>49.4756889343262</v>
      </c>
      <c r="J40" s="128">
        <f t="shared" si="0"/>
        <v>24.311405181884695</v>
      </c>
      <c r="K40" s="129">
        <v>7.3423261642456099</v>
      </c>
      <c r="L40" s="130">
        <v>3.8335313796997101</v>
      </c>
      <c r="M40" s="303">
        <v>1.5334208011627199</v>
      </c>
      <c r="N40" s="123"/>
      <c r="O40" s="124"/>
      <c r="P40" s="125"/>
      <c r="Q40" s="131">
        <v>0</v>
      </c>
      <c r="R40" s="124">
        <v>0</v>
      </c>
      <c r="S40" s="124">
        <f t="shared" si="1"/>
        <v>0</v>
      </c>
      <c r="T40" s="132"/>
      <c r="U40" s="129"/>
      <c r="V40" s="130"/>
      <c r="W40" s="305"/>
      <c r="X40" s="306"/>
      <c r="Y40" s="307"/>
      <c r="Z40" s="303">
        <v>1.5334208011627199</v>
      </c>
      <c r="AA40" s="297"/>
      <c r="AB40" s="116"/>
      <c r="AC40" s="350">
        <f t="shared" si="2"/>
        <v>2.7014563878377289</v>
      </c>
      <c r="AD40" s="117"/>
      <c r="AE40" s="351">
        <f t="shared" si="3"/>
        <v>1.5285209868906209</v>
      </c>
      <c r="AF40" s="352">
        <f t="shared" si="4"/>
        <v>4.8998142720990678E-3</v>
      </c>
      <c r="AG40" s="353">
        <f t="shared" si="5"/>
        <v>-0.99724089546692363</v>
      </c>
      <c r="AH40" s="117"/>
      <c r="AI40" s="117"/>
      <c r="AJ40" s="117"/>
      <c r="AK40" s="117"/>
      <c r="AL40" s="117"/>
      <c r="AM40" s="117"/>
      <c r="AN40" s="117"/>
      <c r="AO40" s="118"/>
      <c r="AP40" s="119"/>
    </row>
    <row r="41" spans="1:42" ht="12" customHeight="1" x14ac:dyDescent="0.2">
      <c r="B41" s="122" t="s">
        <v>254</v>
      </c>
      <c r="C41" s="365">
        <v>24</v>
      </c>
      <c r="D41" s="364" t="s">
        <v>23</v>
      </c>
      <c r="E41" s="123">
        <v>63.248447418212898</v>
      </c>
      <c r="F41" s="124">
        <v>63.883815765380902</v>
      </c>
      <c r="G41" s="125">
        <v>-0.63536834716796897</v>
      </c>
      <c r="H41" s="126">
        <v>73.690803527832003</v>
      </c>
      <c r="I41" s="127">
        <v>48.987159729003899</v>
      </c>
      <c r="J41" s="128">
        <f t="shared" si="0"/>
        <v>24.703643798828104</v>
      </c>
      <c r="K41" s="129">
        <v>7.1858325004577601</v>
      </c>
      <c r="L41" s="130">
        <v>3.8518798351287802</v>
      </c>
      <c r="M41" s="303">
        <v>1.5359400510787999</v>
      </c>
      <c r="N41" s="123"/>
      <c r="O41" s="124"/>
      <c r="P41" s="125"/>
      <c r="Q41" s="131">
        <v>0</v>
      </c>
      <c r="R41" s="124">
        <v>0</v>
      </c>
      <c r="S41" s="124">
        <f t="shared" si="1"/>
        <v>0</v>
      </c>
      <c r="T41" s="132"/>
      <c r="U41" s="129"/>
      <c r="V41" s="130"/>
      <c r="W41" s="305"/>
      <c r="X41" s="306"/>
      <c r="Y41" s="307"/>
      <c r="Z41" s="303">
        <v>1.5359400510787999</v>
      </c>
      <c r="AA41" s="297"/>
      <c r="AB41" s="116"/>
      <c r="AC41" s="350">
        <f t="shared" si="2"/>
        <v>2.6618256568908709</v>
      </c>
      <c r="AD41" s="117"/>
      <c r="AE41" s="351">
        <f t="shared" si="3"/>
        <v>1.5313422251389683</v>
      </c>
      <c r="AF41" s="352">
        <f t="shared" si="4"/>
        <v>4.5978259398316013E-3</v>
      </c>
      <c r="AG41" s="353">
        <f t="shared" si="5"/>
        <v>-0.99456856099738433</v>
      </c>
      <c r="AH41" s="117"/>
      <c r="AI41" s="117"/>
      <c r="AJ41" s="117"/>
      <c r="AK41" s="117"/>
      <c r="AL41" s="117"/>
      <c r="AM41" s="117"/>
      <c r="AN41" s="117"/>
      <c r="AO41" s="118"/>
      <c r="AP41" s="133"/>
    </row>
    <row r="42" spans="1:42" ht="12" customHeight="1" x14ac:dyDescent="0.2">
      <c r="B42" s="122" t="s">
        <v>253</v>
      </c>
      <c r="C42" s="365">
        <v>24</v>
      </c>
      <c r="D42" s="364" t="s">
        <v>23</v>
      </c>
      <c r="E42" s="123">
        <v>62.850418090820298</v>
      </c>
      <c r="F42" s="124">
        <v>63.486263275146499</v>
      </c>
      <c r="G42" s="125">
        <v>-0.63584518432617199</v>
      </c>
      <c r="H42" s="126">
        <v>74.392356872558594</v>
      </c>
      <c r="I42" s="127">
        <v>49.008636474609403</v>
      </c>
      <c r="J42" s="128">
        <f t="shared" si="0"/>
        <v>25.38372039794919</v>
      </c>
      <c r="K42" s="129">
        <v>7.1800990104675302</v>
      </c>
      <c r="L42" s="130">
        <v>3.8480865955352801</v>
      </c>
      <c r="M42" s="303">
        <v>1.5688323974609399</v>
      </c>
      <c r="N42" s="123"/>
      <c r="O42" s="124"/>
      <c r="P42" s="125"/>
      <c r="Q42" s="131">
        <v>0</v>
      </c>
      <c r="R42" s="124">
        <v>0</v>
      </c>
      <c r="S42" s="124">
        <f t="shared" si="1"/>
        <v>0</v>
      </c>
      <c r="T42" s="132"/>
      <c r="U42" s="129"/>
      <c r="V42" s="130"/>
      <c r="W42" s="305"/>
      <c r="X42" s="306"/>
      <c r="Y42" s="307"/>
      <c r="Z42" s="303">
        <v>1.5688323974609399</v>
      </c>
      <c r="AA42" s="297"/>
      <c r="AB42" s="116"/>
      <c r="AC42" s="350">
        <f t="shared" si="2"/>
        <v>2.6452609697977709</v>
      </c>
      <c r="AD42" s="117"/>
      <c r="AE42" s="351">
        <f t="shared" si="3"/>
        <v>1.5642155342188167</v>
      </c>
      <c r="AF42" s="352">
        <f t="shared" si="4"/>
        <v>4.6168632421232925E-3</v>
      </c>
      <c r="AG42" s="353">
        <f t="shared" si="5"/>
        <v>-1.0015476601142024</v>
      </c>
      <c r="AH42" s="117"/>
      <c r="AI42" s="117"/>
      <c r="AJ42" s="117"/>
      <c r="AK42" s="117"/>
      <c r="AL42" s="117"/>
      <c r="AM42" s="117"/>
      <c r="AN42" s="117"/>
      <c r="AO42" s="118"/>
      <c r="AP42" s="119"/>
    </row>
    <row r="43" spans="1:42" ht="12" customHeight="1" x14ac:dyDescent="0.2">
      <c r="B43" s="122" t="s">
        <v>252</v>
      </c>
      <c r="C43" s="365">
        <v>24</v>
      </c>
      <c r="D43" s="364" t="s">
        <v>23</v>
      </c>
      <c r="E43" s="123">
        <v>61.102897644042997</v>
      </c>
      <c r="F43" s="124">
        <v>61.742176055908203</v>
      </c>
      <c r="G43" s="125">
        <v>-0.63927841186523404</v>
      </c>
      <c r="H43" s="126">
        <v>78.560859680175795</v>
      </c>
      <c r="I43" s="127">
        <v>50.075180053710902</v>
      </c>
      <c r="J43" s="128">
        <f t="shared" si="0"/>
        <v>28.485679626464893</v>
      </c>
      <c r="K43" s="129">
        <v>7.2332482337951696</v>
      </c>
      <c r="L43" s="130">
        <v>3.8434433937072798</v>
      </c>
      <c r="M43" s="303">
        <v>1.7135097980499301</v>
      </c>
      <c r="N43" s="123"/>
      <c r="O43" s="124"/>
      <c r="P43" s="125"/>
      <c r="Q43" s="131">
        <v>0</v>
      </c>
      <c r="R43" s="124">
        <v>0</v>
      </c>
      <c r="S43" s="124">
        <f t="shared" si="1"/>
        <v>0</v>
      </c>
      <c r="T43" s="132"/>
      <c r="U43" s="129"/>
      <c r="V43" s="130"/>
      <c r="W43" s="305"/>
      <c r="X43" s="306"/>
      <c r="Y43" s="307"/>
      <c r="Z43" s="303">
        <v>1.7135097980499301</v>
      </c>
      <c r="AA43" s="297"/>
      <c r="AB43" s="116"/>
      <c r="AC43" s="350">
        <f t="shared" si="2"/>
        <v>2.5725906689961753</v>
      </c>
      <c r="AD43" s="117"/>
      <c r="AE43" s="351">
        <f t="shared" si="3"/>
        <v>1.7085455849582845</v>
      </c>
      <c r="AF43" s="352">
        <f t="shared" si="4"/>
        <v>4.9642130916456306E-3</v>
      </c>
      <c r="AG43" s="353">
        <f t="shared" si="5"/>
        <v>-1.0353998720199957</v>
      </c>
      <c r="AH43" s="117"/>
      <c r="AI43" s="117"/>
      <c r="AJ43" s="117"/>
      <c r="AK43" s="117"/>
      <c r="AL43" s="117"/>
      <c r="AM43" s="117"/>
      <c r="AN43" s="117"/>
      <c r="AO43" s="118"/>
      <c r="AP43" s="119"/>
    </row>
    <row r="44" spans="1:42" ht="12" customHeight="1" x14ac:dyDescent="0.2">
      <c r="B44" s="122" t="s">
        <v>251</v>
      </c>
      <c r="C44" s="365">
        <v>24</v>
      </c>
      <c r="D44" s="364"/>
      <c r="E44" s="123">
        <v>61.12</v>
      </c>
      <c r="F44" s="124">
        <v>61.76</v>
      </c>
      <c r="G44" s="125">
        <v>-0.64</v>
      </c>
      <c r="H44" s="126">
        <v>79.7</v>
      </c>
      <c r="I44" s="127">
        <v>51.1</v>
      </c>
      <c r="J44" s="128">
        <f t="shared" si="0"/>
        <v>28.6</v>
      </c>
      <c r="K44" s="129">
        <v>7.3</v>
      </c>
      <c r="L44" s="130">
        <v>3.8</v>
      </c>
      <c r="M44" s="303">
        <v>1.724</v>
      </c>
      <c r="N44" s="123"/>
      <c r="O44" s="124"/>
      <c r="P44" s="125"/>
      <c r="Q44" s="131">
        <v>0</v>
      </c>
      <c r="R44" s="124">
        <v>0</v>
      </c>
      <c r="S44" s="124">
        <f t="shared" si="1"/>
        <v>0</v>
      </c>
      <c r="T44" s="132"/>
      <c r="U44" s="129"/>
      <c r="V44" s="130"/>
      <c r="W44" s="305"/>
      <c r="X44" s="306"/>
      <c r="Y44" s="307"/>
      <c r="Z44" s="303">
        <v>1.724</v>
      </c>
      <c r="AA44" s="297"/>
      <c r="AB44" s="116"/>
      <c r="AC44" s="350">
        <f t="shared" si="2"/>
        <v>2.5733333333333333</v>
      </c>
      <c r="AD44" s="117"/>
      <c r="AE44" s="351">
        <f t="shared" si="3"/>
        <v>1.715328</v>
      </c>
      <c r="AF44" s="352">
        <f t="shared" si="4"/>
        <v>8.672000000000013E-3</v>
      </c>
      <c r="AG44" s="353">
        <f t="shared" si="5"/>
        <v>-1.0362694300518136</v>
      </c>
      <c r="AH44" s="117"/>
      <c r="AI44" s="117"/>
      <c r="AJ44" s="117"/>
      <c r="AK44" s="117"/>
      <c r="AL44" s="117"/>
      <c r="AM44" s="117"/>
      <c r="AN44" s="117"/>
      <c r="AO44" s="118"/>
      <c r="AP44" s="119"/>
    </row>
    <row r="45" spans="1:42" ht="12" customHeight="1" x14ac:dyDescent="0.2">
      <c r="B45" s="122" t="s">
        <v>250</v>
      </c>
      <c r="C45" s="365">
        <v>24</v>
      </c>
      <c r="D45" s="364"/>
      <c r="E45" s="123">
        <v>60.03</v>
      </c>
      <c r="F45" s="124">
        <v>60.67</v>
      </c>
      <c r="G45" s="125">
        <v>-0.64</v>
      </c>
      <c r="H45" s="126">
        <v>81</v>
      </c>
      <c r="I45" s="127">
        <v>51.3</v>
      </c>
      <c r="J45" s="128">
        <f t="shared" si="0"/>
        <v>29.700000000000003</v>
      </c>
      <c r="K45" s="129">
        <v>7.3</v>
      </c>
      <c r="L45" s="130">
        <v>3.8</v>
      </c>
      <c r="M45" s="303">
        <v>1.754</v>
      </c>
      <c r="N45" s="123"/>
      <c r="O45" s="124"/>
      <c r="P45" s="125"/>
      <c r="Q45" s="131">
        <v>0</v>
      </c>
      <c r="R45" s="124">
        <v>0</v>
      </c>
      <c r="S45" s="124">
        <f t="shared" si="1"/>
        <v>0</v>
      </c>
      <c r="T45" s="132"/>
      <c r="U45" s="129"/>
      <c r="V45" s="130"/>
      <c r="W45" s="305"/>
      <c r="X45" s="306"/>
      <c r="Y45" s="307"/>
      <c r="Z45" s="303">
        <v>1.754</v>
      </c>
      <c r="AA45" s="297"/>
      <c r="AB45" s="116"/>
      <c r="AC45" s="350">
        <f t="shared" si="2"/>
        <v>2.5279166666666666</v>
      </c>
      <c r="AD45" s="117"/>
      <c r="AE45" s="351">
        <f t="shared" si="3"/>
        <v>1.7500590000000003</v>
      </c>
      <c r="AF45" s="352">
        <f t="shared" si="4"/>
        <v>3.9409999999997503E-3</v>
      </c>
      <c r="AG45" s="353">
        <f t="shared" si="5"/>
        <v>-1.054887094115708</v>
      </c>
      <c r="AH45" s="117"/>
      <c r="AI45" s="117"/>
      <c r="AJ45" s="117"/>
      <c r="AK45" s="117"/>
      <c r="AL45" s="117"/>
      <c r="AM45" s="117"/>
      <c r="AN45" s="117"/>
      <c r="AO45" s="118"/>
      <c r="AP45" s="119"/>
    </row>
    <row r="46" spans="1:42" ht="12" customHeight="1" x14ac:dyDescent="0.2">
      <c r="B46" s="122" t="s">
        <v>249</v>
      </c>
      <c r="C46" s="365">
        <v>24</v>
      </c>
      <c r="D46" s="364"/>
      <c r="E46" s="123">
        <v>58.48</v>
      </c>
      <c r="F46" s="124">
        <v>59.12</v>
      </c>
      <c r="G46" s="125">
        <v>-0.65</v>
      </c>
      <c r="H46" s="126">
        <v>83.9</v>
      </c>
      <c r="I46" s="127">
        <v>52.1</v>
      </c>
      <c r="J46" s="128">
        <f t="shared" si="0"/>
        <v>31.800000000000004</v>
      </c>
      <c r="K46" s="129">
        <v>7.4</v>
      </c>
      <c r="L46" s="130">
        <v>3.9</v>
      </c>
      <c r="M46" s="303">
        <v>1.835</v>
      </c>
      <c r="N46" s="123"/>
      <c r="O46" s="124"/>
      <c r="P46" s="125"/>
      <c r="Q46" s="131">
        <v>1.3</v>
      </c>
      <c r="R46" s="124">
        <v>1.27</v>
      </c>
      <c r="S46" s="124">
        <f t="shared" si="1"/>
        <v>0.03</v>
      </c>
      <c r="T46" s="132"/>
      <c r="U46" s="129"/>
      <c r="V46" s="130"/>
      <c r="W46" s="305"/>
      <c r="X46" s="306"/>
      <c r="Y46" s="307"/>
      <c r="Z46" s="303">
        <v>1.835</v>
      </c>
      <c r="AA46" s="297"/>
      <c r="AB46" s="116"/>
      <c r="AC46" s="350">
        <f t="shared" si="2"/>
        <v>2.4633333333333334</v>
      </c>
      <c r="AD46" s="117"/>
      <c r="AE46" s="351">
        <f t="shared" si="3"/>
        <v>1.8263199999999997</v>
      </c>
      <c r="AF46" s="352">
        <f t="shared" si="4"/>
        <v>8.6800000000002431E-3</v>
      </c>
      <c r="AG46" s="353">
        <f t="shared" si="5"/>
        <v>-1.0994587280108254</v>
      </c>
      <c r="AH46" s="117"/>
      <c r="AI46" s="117"/>
      <c r="AJ46" s="117"/>
      <c r="AK46" s="117"/>
      <c r="AL46" s="117"/>
      <c r="AM46" s="117"/>
      <c r="AN46" s="117"/>
      <c r="AO46" s="118"/>
      <c r="AP46" s="119"/>
    </row>
    <row r="47" spans="1:42" ht="12" customHeight="1" x14ac:dyDescent="0.2">
      <c r="B47" s="122" t="s">
        <v>248</v>
      </c>
      <c r="C47" s="365">
        <v>24</v>
      </c>
      <c r="D47" s="364"/>
      <c r="E47" s="123">
        <v>59.08</v>
      </c>
      <c r="F47" s="124">
        <v>59.76</v>
      </c>
      <c r="G47" s="125">
        <v>-0.68</v>
      </c>
      <c r="H47" s="126">
        <v>87</v>
      </c>
      <c r="I47" s="127">
        <v>53.3</v>
      </c>
      <c r="J47" s="128">
        <f t="shared" si="0"/>
        <v>33.700000000000003</v>
      </c>
      <c r="K47" s="129">
        <v>7.2</v>
      </c>
      <c r="L47" s="130">
        <v>3.8</v>
      </c>
      <c r="M47" s="303">
        <v>1.9610000000000001</v>
      </c>
      <c r="N47" s="123"/>
      <c r="O47" s="124"/>
      <c r="P47" s="125"/>
      <c r="Q47" s="131">
        <v>0</v>
      </c>
      <c r="R47" s="124">
        <v>0</v>
      </c>
      <c r="S47" s="124">
        <f t="shared" si="1"/>
        <v>0</v>
      </c>
      <c r="T47" s="132"/>
      <c r="U47" s="129"/>
      <c r="V47" s="130"/>
      <c r="W47" s="305"/>
      <c r="X47" s="306"/>
      <c r="Y47" s="307"/>
      <c r="Z47" s="303">
        <v>1.9610000000000001</v>
      </c>
      <c r="AA47" s="297"/>
      <c r="AB47" s="116"/>
      <c r="AC47" s="350">
        <f t="shared" si="2"/>
        <v>2.4899999999999998</v>
      </c>
      <c r="AD47" s="117"/>
      <c r="AE47" s="351">
        <f t="shared" si="3"/>
        <v>1.9547520000000005</v>
      </c>
      <c r="AF47" s="352">
        <f t="shared" si="4"/>
        <v>6.2479999999995872E-3</v>
      </c>
      <c r="AG47" s="353">
        <f t="shared" si="5"/>
        <v>-1.137884872824632</v>
      </c>
      <c r="AH47" s="117"/>
      <c r="AI47" s="117"/>
      <c r="AJ47" s="117"/>
      <c r="AK47" s="117"/>
      <c r="AL47" s="117"/>
      <c r="AM47" s="117"/>
      <c r="AN47" s="117"/>
      <c r="AO47" s="118"/>
      <c r="AP47" s="119"/>
    </row>
    <row r="48" spans="1:42" ht="12" customHeight="1" x14ac:dyDescent="0.2">
      <c r="B48" s="122" t="s">
        <v>247</v>
      </c>
      <c r="C48" s="365">
        <v>24</v>
      </c>
      <c r="D48" s="364"/>
      <c r="E48" s="123">
        <v>56.35</v>
      </c>
      <c r="F48" s="124">
        <v>57.02</v>
      </c>
      <c r="G48" s="125">
        <v>-0.67</v>
      </c>
      <c r="H48" s="126">
        <v>88.4</v>
      </c>
      <c r="I48" s="127">
        <v>53.1</v>
      </c>
      <c r="J48" s="128">
        <f t="shared" si="0"/>
        <v>35.300000000000004</v>
      </c>
      <c r="K48" s="129">
        <v>7.1</v>
      </c>
      <c r="L48" s="130">
        <v>3.8</v>
      </c>
      <c r="M48" s="303">
        <v>1.956</v>
      </c>
      <c r="N48" s="123"/>
      <c r="O48" s="124"/>
      <c r="P48" s="125"/>
      <c r="Q48" s="131">
        <v>0</v>
      </c>
      <c r="R48" s="124">
        <v>0</v>
      </c>
      <c r="S48" s="124">
        <f t="shared" si="1"/>
        <v>0</v>
      </c>
      <c r="T48" s="132"/>
      <c r="U48" s="129"/>
      <c r="V48" s="130"/>
      <c r="W48" s="305"/>
      <c r="X48" s="306"/>
      <c r="Y48" s="307"/>
      <c r="Z48" s="303">
        <v>1.956</v>
      </c>
      <c r="AA48" s="297"/>
      <c r="AB48" s="116"/>
      <c r="AC48" s="350">
        <f t="shared" si="2"/>
        <v>2.3758333333333335</v>
      </c>
      <c r="AD48" s="117"/>
      <c r="AE48" s="351">
        <f t="shared" si="3"/>
        <v>1.953578</v>
      </c>
      <c r="AF48" s="352">
        <f t="shared" si="4"/>
        <v>2.4219999999999242E-3</v>
      </c>
      <c r="AG48" s="353">
        <f t="shared" si="5"/>
        <v>-1.175026306559102</v>
      </c>
      <c r="AH48" s="117"/>
      <c r="AI48" s="117"/>
      <c r="AJ48" s="117"/>
      <c r="AK48" s="117"/>
      <c r="AL48" s="117"/>
      <c r="AM48" s="117"/>
      <c r="AN48" s="117"/>
      <c r="AO48" s="118"/>
      <c r="AP48" s="119"/>
    </row>
    <row r="49" spans="2:42" ht="12" customHeight="1" x14ac:dyDescent="0.2">
      <c r="B49" s="122" t="s">
        <v>246</v>
      </c>
      <c r="C49" s="365">
        <v>24</v>
      </c>
      <c r="D49" s="364"/>
      <c r="E49" s="123">
        <v>62.04</v>
      </c>
      <c r="F49" s="124">
        <v>62.77</v>
      </c>
      <c r="G49" s="125">
        <v>-0.73</v>
      </c>
      <c r="H49" s="126">
        <v>89.2</v>
      </c>
      <c r="I49" s="127">
        <v>55</v>
      </c>
      <c r="J49" s="128">
        <f t="shared" si="0"/>
        <v>34.200000000000003</v>
      </c>
      <c r="K49" s="129">
        <v>7.3</v>
      </c>
      <c r="L49" s="130">
        <v>3.8</v>
      </c>
      <c r="M49" s="303">
        <v>2.0880000000000001</v>
      </c>
      <c r="N49" s="123"/>
      <c r="O49" s="124"/>
      <c r="P49" s="125"/>
      <c r="Q49" s="131">
        <v>0</v>
      </c>
      <c r="R49" s="124">
        <v>0</v>
      </c>
      <c r="S49" s="124">
        <f t="shared" si="1"/>
        <v>0</v>
      </c>
      <c r="T49" s="132"/>
      <c r="U49" s="129"/>
      <c r="V49" s="130"/>
      <c r="W49" s="305"/>
      <c r="X49" s="306"/>
      <c r="Y49" s="307"/>
      <c r="Z49" s="303">
        <v>2.0880000000000001</v>
      </c>
      <c r="AA49" s="297"/>
      <c r="AB49" s="116"/>
      <c r="AC49" s="350">
        <f t="shared" si="2"/>
        <v>2.6154166666666669</v>
      </c>
      <c r="AD49" s="117"/>
      <c r="AE49" s="351">
        <f t="shared" si="3"/>
        <v>2.0816179999999993</v>
      </c>
      <c r="AF49" s="352">
        <f t="shared" si="4"/>
        <v>6.3820000000007759E-3</v>
      </c>
      <c r="AG49" s="353">
        <f t="shared" si="5"/>
        <v>-1.1629759439222558</v>
      </c>
      <c r="AH49" s="117"/>
      <c r="AI49" s="117"/>
      <c r="AJ49" s="117"/>
      <c r="AK49" s="117"/>
      <c r="AL49" s="117"/>
      <c r="AM49" s="117"/>
      <c r="AN49" s="117"/>
      <c r="AO49" s="118"/>
      <c r="AP49" s="119"/>
    </row>
    <row r="50" spans="2:42" ht="12" customHeight="1" x14ac:dyDescent="0.2">
      <c r="B50" s="122" t="s">
        <v>245</v>
      </c>
      <c r="C50" s="365">
        <v>24</v>
      </c>
      <c r="D50" s="364"/>
      <c r="E50" s="123">
        <v>63.42</v>
      </c>
      <c r="F50" s="124">
        <v>64.150000000000006</v>
      </c>
      <c r="G50" s="125">
        <v>-0.73</v>
      </c>
      <c r="H50" s="126">
        <v>91</v>
      </c>
      <c r="I50" s="127">
        <v>56.3</v>
      </c>
      <c r="J50" s="128">
        <f t="shared" si="0"/>
        <v>34.700000000000003</v>
      </c>
      <c r="K50" s="129">
        <v>7.3</v>
      </c>
      <c r="L50" s="130">
        <v>3.9</v>
      </c>
      <c r="M50" s="303">
        <v>2.165</v>
      </c>
      <c r="N50" s="123"/>
      <c r="O50" s="124"/>
      <c r="P50" s="125"/>
      <c r="Q50" s="131">
        <v>0</v>
      </c>
      <c r="R50" s="124">
        <v>0</v>
      </c>
      <c r="S50" s="124">
        <f t="shared" si="1"/>
        <v>0</v>
      </c>
      <c r="T50" s="132"/>
      <c r="U50" s="129"/>
      <c r="V50" s="130"/>
      <c r="W50" s="305"/>
      <c r="X50" s="306"/>
      <c r="Y50" s="307"/>
      <c r="Z50" s="303">
        <v>2.165</v>
      </c>
      <c r="AA50" s="297"/>
      <c r="AB50" s="116"/>
      <c r="AC50" s="350">
        <f t="shared" si="2"/>
        <v>2.6729166666666671</v>
      </c>
      <c r="AD50" s="117"/>
      <c r="AE50" s="351">
        <f t="shared" si="3"/>
        <v>2.1595750000000002</v>
      </c>
      <c r="AF50" s="352">
        <f t="shared" si="4"/>
        <v>5.4249999999997911E-3</v>
      </c>
      <c r="AG50" s="353">
        <f t="shared" si="5"/>
        <v>-1.1379579111457518</v>
      </c>
      <c r="AH50" s="117"/>
      <c r="AI50" s="117"/>
      <c r="AJ50" s="117"/>
      <c r="AK50" s="117"/>
      <c r="AL50" s="117"/>
      <c r="AM50" s="117"/>
      <c r="AN50" s="117"/>
      <c r="AO50" s="118"/>
      <c r="AP50" s="119"/>
    </row>
    <row r="51" spans="2:42" ht="12" customHeight="1" x14ac:dyDescent="0.2">
      <c r="B51" s="122" t="s">
        <v>244</v>
      </c>
      <c r="C51" s="365">
        <v>24</v>
      </c>
      <c r="D51" s="364"/>
      <c r="E51" s="123">
        <v>63.35</v>
      </c>
      <c r="F51" s="124">
        <v>64.08</v>
      </c>
      <c r="G51" s="125">
        <v>-0.73</v>
      </c>
      <c r="H51" s="126">
        <v>91.7</v>
      </c>
      <c r="I51" s="127">
        <v>56.8</v>
      </c>
      <c r="J51" s="128">
        <f t="shared" si="0"/>
        <v>34.900000000000006</v>
      </c>
      <c r="K51" s="129">
        <v>7.3</v>
      </c>
      <c r="L51" s="130">
        <v>3.9</v>
      </c>
      <c r="M51" s="303">
        <v>2.1739999999999999</v>
      </c>
      <c r="N51" s="123"/>
      <c r="O51" s="124"/>
      <c r="P51" s="125"/>
      <c r="Q51" s="131">
        <v>0</v>
      </c>
      <c r="R51" s="124">
        <v>0</v>
      </c>
      <c r="S51" s="124">
        <f t="shared" si="1"/>
        <v>0</v>
      </c>
      <c r="T51" s="132"/>
      <c r="U51" s="129"/>
      <c r="V51" s="130"/>
      <c r="W51" s="305"/>
      <c r="X51" s="306"/>
      <c r="Y51" s="307"/>
      <c r="Z51" s="303">
        <v>2.1739999999999999</v>
      </c>
      <c r="AA51" s="297"/>
      <c r="AB51" s="116"/>
      <c r="AC51" s="350">
        <f t="shared" si="2"/>
        <v>2.67</v>
      </c>
      <c r="AD51" s="117"/>
      <c r="AE51" s="351">
        <f t="shared" si="3"/>
        <v>2.1694510000000009</v>
      </c>
      <c r="AF51" s="352">
        <f t="shared" si="4"/>
        <v>4.548999999999026E-3</v>
      </c>
      <c r="AG51" s="353">
        <f t="shared" si="5"/>
        <v>-1.1392009987515606</v>
      </c>
      <c r="AH51" s="117"/>
      <c r="AI51" s="117"/>
      <c r="AJ51" s="117"/>
      <c r="AK51" s="117"/>
      <c r="AL51" s="117"/>
      <c r="AM51" s="117"/>
      <c r="AN51" s="117"/>
      <c r="AO51" s="118"/>
      <c r="AP51" s="119"/>
    </row>
    <row r="52" spans="2:42" ht="12" customHeight="1" x14ac:dyDescent="0.2">
      <c r="B52" s="122" t="s">
        <v>243</v>
      </c>
      <c r="C52" s="365">
        <v>24</v>
      </c>
      <c r="D52" s="364"/>
      <c r="E52" s="123">
        <v>60.4</v>
      </c>
      <c r="F52" s="124">
        <v>61.1</v>
      </c>
      <c r="G52" s="125">
        <v>-0.7</v>
      </c>
      <c r="H52" s="126">
        <v>91.7</v>
      </c>
      <c r="I52" s="127">
        <v>56.5</v>
      </c>
      <c r="J52" s="128">
        <f t="shared" si="0"/>
        <v>35.200000000000003</v>
      </c>
      <c r="K52" s="129">
        <v>7.4</v>
      </c>
      <c r="L52" s="130">
        <v>3.9</v>
      </c>
      <c r="M52" s="303">
        <v>2.0939999999999999</v>
      </c>
      <c r="N52" s="123"/>
      <c r="O52" s="124"/>
      <c r="P52" s="125"/>
      <c r="Q52" s="131">
        <v>0</v>
      </c>
      <c r="R52" s="124">
        <v>0</v>
      </c>
      <c r="S52" s="124">
        <f t="shared" si="1"/>
        <v>0</v>
      </c>
      <c r="T52" s="132"/>
      <c r="U52" s="129"/>
      <c r="V52" s="130"/>
      <c r="W52" s="305"/>
      <c r="X52" s="306"/>
      <c r="Y52" s="307"/>
      <c r="Z52" s="303">
        <v>2.0939999999999999</v>
      </c>
      <c r="AA52" s="297"/>
      <c r="AB52" s="116"/>
      <c r="AC52" s="350">
        <f t="shared" si="2"/>
        <v>2.5458333333333334</v>
      </c>
      <c r="AD52" s="117"/>
      <c r="AE52" s="351">
        <f t="shared" si="3"/>
        <v>2.0865300000000002</v>
      </c>
      <c r="AF52" s="352">
        <f t="shared" si="4"/>
        <v>7.4699999999996436E-3</v>
      </c>
      <c r="AG52" s="353">
        <f t="shared" si="5"/>
        <v>-1.1456628477905073</v>
      </c>
      <c r="AH52" s="117"/>
      <c r="AI52" s="117"/>
      <c r="AJ52" s="117"/>
      <c r="AK52" s="117"/>
      <c r="AL52" s="117"/>
      <c r="AM52" s="117"/>
      <c r="AN52" s="117"/>
      <c r="AO52" s="118"/>
      <c r="AP52" s="119"/>
    </row>
    <row r="53" spans="2:42" ht="12" customHeight="1" x14ac:dyDescent="0.2">
      <c r="B53" s="122" t="s">
        <v>242</v>
      </c>
      <c r="C53" s="365">
        <v>24</v>
      </c>
      <c r="D53" s="364"/>
      <c r="E53" s="123">
        <v>52.62</v>
      </c>
      <c r="F53" s="124">
        <v>53.24</v>
      </c>
      <c r="G53" s="125">
        <v>-0.62</v>
      </c>
      <c r="H53" s="126">
        <v>91.7</v>
      </c>
      <c r="I53" s="127">
        <v>54.1</v>
      </c>
      <c r="J53" s="128">
        <f t="shared" si="0"/>
        <v>37.6</v>
      </c>
      <c r="K53" s="129">
        <v>7.4</v>
      </c>
      <c r="L53" s="130">
        <v>3.8</v>
      </c>
      <c r="M53" s="303">
        <v>1.9510000000000001</v>
      </c>
      <c r="N53" s="123"/>
      <c r="O53" s="124"/>
      <c r="P53" s="125"/>
      <c r="Q53" s="131">
        <v>0</v>
      </c>
      <c r="R53" s="124">
        <v>0</v>
      </c>
      <c r="S53" s="124">
        <f t="shared" si="1"/>
        <v>0</v>
      </c>
      <c r="T53" s="132"/>
      <c r="U53" s="129"/>
      <c r="V53" s="130"/>
      <c r="W53" s="305"/>
      <c r="X53" s="306"/>
      <c r="Y53" s="307"/>
      <c r="Z53" s="303">
        <v>1.9510000000000001</v>
      </c>
      <c r="AA53" s="297"/>
      <c r="AB53" s="116"/>
      <c r="AC53" s="350">
        <f t="shared" si="2"/>
        <v>2.2183333333333333</v>
      </c>
      <c r="AD53" s="117"/>
      <c r="AE53" s="351">
        <f t="shared" si="3"/>
        <v>1.9449699999999999</v>
      </c>
      <c r="AF53" s="352">
        <f t="shared" si="4"/>
        <v>6.0300000000002019E-3</v>
      </c>
      <c r="AG53" s="353">
        <f t="shared" si="5"/>
        <v>-1.1645379413974455</v>
      </c>
      <c r="AH53" s="117"/>
      <c r="AI53" s="117"/>
      <c r="AJ53" s="117"/>
      <c r="AK53" s="117"/>
      <c r="AL53" s="117"/>
      <c r="AM53" s="117"/>
      <c r="AN53" s="117"/>
      <c r="AO53" s="118"/>
      <c r="AP53" s="119"/>
    </row>
    <row r="54" spans="2:42" ht="12" customHeight="1" x14ac:dyDescent="0.2">
      <c r="B54" s="122" t="s">
        <v>241</v>
      </c>
      <c r="C54" s="365">
        <v>24</v>
      </c>
      <c r="D54" s="364"/>
      <c r="E54" s="123">
        <v>53.01</v>
      </c>
      <c r="F54" s="124">
        <v>53.63</v>
      </c>
      <c r="G54" s="125">
        <v>-0.62</v>
      </c>
      <c r="H54" s="126">
        <v>90.9</v>
      </c>
      <c r="I54" s="127">
        <v>53.7</v>
      </c>
      <c r="J54" s="128">
        <f t="shared" si="0"/>
        <v>37.200000000000003</v>
      </c>
      <c r="K54" s="129">
        <v>7.4</v>
      </c>
      <c r="L54" s="130">
        <v>3.8</v>
      </c>
      <c r="M54" s="303">
        <v>1.9470000000000001</v>
      </c>
      <c r="N54" s="123"/>
      <c r="O54" s="124"/>
      <c r="P54" s="125"/>
      <c r="Q54" s="131">
        <v>0</v>
      </c>
      <c r="R54" s="124">
        <v>0</v>
      </c>
      <c r="S54" s="124">
        <v>0</v>
      </c>
      <c r="T54" s="132"/>
      <c r="U54" s="129"/>
      <c r="V54" s="130"/>
      <c r="W54" s="305"/>
      <c r="X54" s="306"/>
      <c r="Y54" s="307"/>
      <c r="Z54" s="303">
        <v>1.9470000000000001</v>
      </c>
      <c r="AA54" s="297"/>
      <c r="AB54" s="116"/>
      <c r="AC54" s="350">
        <f t="shared" si="2"/>
        <v>2.2345833333333336</v>
      </c>
      <c r="AD54" s="117"/>
      <c r="AE54" s="351">
        <f t="shared" si="3"/>
        <v>1.9386779999999999</v>
      </c>
      <c r="AF54" s="352">
        <f t="shared" si="4"/>
        <v>8.3220000000001626E-3</v>
      </c>
      <c r="AG54" s="353">
        <f t="shared" si="5"/>
        <v>-1.1560693641618496</v>
      </c>
      <c r="AH54" s="117"/>
      <c r="AI54" s="117"/>
      <c r="AJ54" s="117"/>
      <c r="AK54" s="117"/>
      <c r="AL54" s="117"/>
      <c r="AM54" s="117"/>
      <c r="AN54" s="117"/>
      <c r="AO54" s="118"/>
      <c r="AP54" s="119"/>
    </row>
    <row r="55" spans="2:42" ht="12" customHeight="1" x14ac:dyDescent="0.2">
      <c r="B55" s="122" t="s">
        <v>240</v>
      </c>
      <c r="C55" s="365">
        <v>24</v>
      </c>
      <c r="D55" s="364"/>
      <c r="E55" s="123">
        <v>60.21</v>
      </c>
      <c r="F55" s="124">
        <v>60.89</v>
      </c>
      <c r="G55" s="125">
        <v>-0.68</v>
      </c>
      <c r="H55" s="126">
        <v>91.1</v>
      </c>
      <c r="I55" s="127">
        <v>56</v>
      </c>
      <c r="J55" s="128">
        <f t="shared" si="0"/>
        <v>35.099999999999994</v>
      </c>
      <c r="K55" s="129">
        <v>7.2</v>
      </c>
      <c r="L55" s="130">
        <v>3.9</v>
      </c>
      <c r="M55" s="303">
        <v>2.081</v>
      </c>
      <c r="N55" s="123"/>
      <c r="O55" s="124"/>
      <c r="P55" s="125"/>
      <c r="Q55" s="131">
        <v>0</v>
      </c>
      <c r="R55" s="124">
        <v>0</v>
      </c>
      <c r="S55" s="124">
        <v>0</v>
      </c>
      <c r="T55" s="132"/>
      <c r="U55" s="129"/>
      <c r="V55" s="130"/>
      <c r="W55" s="305"/>
      <c r="X55" s="306"/>
      <c r="Y55" s="307"/>
      <c r="Z55" s="303">
        <v>2.081</v>
      </c>
      <c r="AA55" s="297"/>
      <c r="AB55" s="116"/>
      <c r="AC55" s="350">
        <f t="shared" si="2"/>
        <v>2.5370833333333334</v>
      </c>
      <c r="AD55" s="117"/>
      <c r="AE55" s="351">
        <f t="shared" si="3"/>
        <v>2.0752909999999991</v>
      </c>
      <c r="AF55" s="352">
        <f t="shared" si="4"/>
        <v>5.7090000000008523E-3</v>
      </c>
      <c r="AG55" s="353">
        <f t="shared" si="5"/>
        <v>-1.1167679421908361</v>
      </c>
      <c r="AH55" s="117"/>
      <c r="AI55" s="117"/>
      <c r="AJ55" s="117"/>
      <c r="AK55" s="117"/>
      <c r="AL55" s="117"/>
      <c r="AM55" s="117"/>
      <c r="AN55" s="117"/>
      <c r="AO55" s="118"/>
      <c r="AP55" s="119"/>
    </row>
    <row r="56" spans="2:42" ht="13.5" thickBot="1" x14ac:dyDescent="0.25">
      <c r="B56" s="122" t="s">
        <v>239</v>
      </c>
      <c r="C56" s="365">
        <v>24</v>
      </c>
      <c r="D56" s="364">
        <v>7</v>
      </c>
      <c r="E56" s="123">
        <v>61.65</v>
      </c>
      <c r="F56" s="124">
        <v>62.35</v>
      </c>
      <c r="G56" s="125">
        <v>-0.7</v>
      </c>
      <c r="H56" s="126">
        <v>92</v>
      </c>
      <c r="I56" s="127">
        <v>56.7</v>
      </c>
      <c r="J56" s="128">
        <f t="shared" si="0"/>
        <v>35.299999999999997</v>
      </c>
      <c r="K56" s="129">
        <v>7.2</v>
      </c>
      <c r="L56" s="130">
        <v>3.9</v>
      </c>
      <c r="M56" s="303">
        <v>2.1459999999999999</v>
      </c>
      <c r="N56" s="123"/>
      <c r="O56" s="124"/>
      <c r="P56" s="125"/>
      <c r="Q56" s="131">
        <v>0.01</v>
      </c>
      <c r="R56" s="124">
        <v>0</v>
      </c>
      <c r="S56" s="124">
        <v>0.01</v>
      </c>
      <c r="T56" s="132"/>
      <c r="U56" s="129"/>
      <c r="V56" s="130"/>
      <c r="W56" s="305"/>
      <c r="X56" s="306"/>
      <c r="Y56" s="307"/>
      <c r="Z56" s="303">
        <v>2.1459999999999999</v>
      </c>
      <c r="AA56" s="297"/>
      <c r="AB56" s="116"/>
      <c r="AC56" s="350">
        <f t="shared" si="2"/>
        <v>2.5979166666666669</v>
      </c>
      <c r="AD56" s="117"/>
      <c r="AE56" s="351">
        <f t="shared" si="3"/>
        <v>2.136555</v>
      </c>
      <c r="AF56" s="352">
        <f t="shared" si="4"/>
        <v>9.4449999999999257E-3</v>
      </c>
      <c r="AG56" s="353">
        <f t="shared" si="5"/>
        <v>-1.1226944667201284</v>
      </c>
      <c r="AH56" s="117"/>
      <c r="AI56" s="117"/>
      <c r="AJ56" s="117"/>
      <c r="AK56" s="117"/>
      <c r="AL56" s="117"/>
      <c r="AM56" s="117"/>
      <c r="AN56" s="117"/>
      <c r="AO56" s="118"/>
      <c r="AP56" s="119"/>
    </row>
    <row r="57" spans="2:42" ht="12.75" hidden="1" x14ac:dyDescent="0.2">
      <c r="B57" s="122" t="s">
        <v>23</v>
      </c>
      <c r="C57" s="365" t="s">
        <v>23</v>
      </c>
      <c r="D57" s="364" t="s">
        <v>23</v>
      </c>
      <c r="E57" s="123" t="s">
        <v>23</v>
      </c>
      <c r="F57" s="124" t="s">
        <v>23</v>
      </c>
      <c r="G57" s="125" t="s">
        <v>23</v>
      </c>
      <c r="H57" s="126" t="s">
        <v>23</v>
      </c>
      <c r="I57" s="127" t="s">
        <v>23</v>
      </c>
      <c r="J57" s="128" t="str">
        <f t="shared" si="0"/>
        <v>-</v>
      </c>
      <c r="K57" s="129" t="s">
        <v>23</v>
      </c>
      <c r="L57" s="130" t="s">
        <v>23</v>
      </c>
      <c r="M57" s="303" t="s">
        <v>23</v>
      </c>
      <c r="N57" s="123"/>
      <c r="O57" s="124"/>
      <c r="P57" s="125"/>
      <c r="Q57" s="131" t="s">
        <v>23</v>
      </c>
      <c r="R57" s="124" t="s">
        <v>23</v>
      </c>
      <c r="S57" s="124"/>
      <c r="T57" s="132"/>
      <c r="U57" s="129"/>
      <c r="V57" s="130"/>
      <c r="W57" s="305"/>
      <c r="X57" s="306"/>
      <c r="Y57" s="307"/>
      <c r="Z57" s="303" t="s">
        <v>23</v>
      </c>
      <c r="AA57" s="297"/>
      <c r="AB57" s="116"/>
      <c r="AC57" s="350" t="e">
        <f t="shared" si="2"/>
        <v>#VALUE!</v>
      </c>
      <c r="AD57" s="117"/>
      <c r="AE57" s="351" t="e">
        <f t="shared" si="3"/>
        <v>#VALUE!</v>
      </c>
      <c r="AF57" s="352" t="e">
        <f t="shared" si="4"/>
        <v>#VALUE!</v>
      </c>
      <c r="AG57" s="353" t="e">
        <f t="shared" si="5"/>
        <v>#VALUE!</v>
      </c>
      <c r="AH57" s="117"/>
      <c r="AI57" s="117"/>
      <c r="AJ57" s="117"/>
      <c r="AK57" s="117"/>
      <c r="AL57" s="117"/>
      <c r="AM57" s="117"/>
      <c r="AN57" s="117"/>
      <c r="AO57" s="118"/>
      <c r="AP57" s="119"/>
    </row>
    <row r="58" spans="2:42" ht="12.75" hidden="1" x14ac:dyDescent="0.2">
      <c r="B58" s="122" t="s">
        <v>23</v>
      </c>
      <c r="C58" s="365" t="s">
        <v>23</v>
      </c>
      <c r="D58" s="364" t="s">
        <v>23</v>
      </c>
      <c r="E58" s="123" t="s">
        <v>23</v>
      </c>
      <c r="F58" s="124" t="s">
        <v>23</v>
      </c>
      <c r="G58" s="125" t="s">
        <v>23</v>
      </c>
      <c r="H58" s="126" t="s">
        <v>23</v>
      </c>
      <c r="I58" s="127" t="s">
        <v>23</v>
      </c>
      <c r="J58" s="128" t="str">
        <f t="shared" ref="J58:J89" si="6">IF(AND(ISNUMBER(H58),ISNUMBER(I58)),H58-I58,"-")</f>
        <v>-</v>
      </c>
      <c r="K58" s="129" t="s">
        <v>23</v>
      </c>
      <c r="L58" s="130" t="s">
        <v>23</v>
      </c>
      <c r="M58" s="303" t="s">
        <v>23</v>
      </c>
      <c r="N58" s="123"/>
      <c r="O58" s="124"/>
      <c r="P58" s="125"/>
      <c r="Q58" s="131" t="s">
        <v>23</v>
      </c>
      <c r="R58" s="124" t="s">
        <v>23</v>
      </c>
      <c r="S58" s="124"/>
      <c r="T58" s="132"/>
      <c r="U58" s="129"/>
      <c r="V58" s="130"/>
      <c r="W58" s="305"/>
      <c r="X58" s="306"/>
      <c r="Y58" s="307"/>
      <c r="Z58" s="303" t="s">
        <v>23</v>
      </c>
      <c r="AA58" s="297"/>
      <c r="AB58" s="116"/>
      <c r="AC58" s="350" t="e">
        <f t="shared" ref="AC58:AC89" si="7">F58/24</f>
        <v>#VALUE!</v>
      </c>
      <c r="AD58" s="117"/>
      <c r="AE58" s="351" t="e">
        <f t="shared" ref="AE58:AE89" si="8">(E58*H58-F58*I58)/1000</f>
        <v>#VALUE!</v>
      </c>
      <c r="AF58" s="352" t="e">
        <f t="shared" ref="AF58:AF89" si="9">Z58-AE58</f>
        <v>#VALUE!</v>
      </c>
      <c r="AG58" s="353" t="e">
        <f t="shared" ref="AG58:AG89" si="10">G58/F58*100</f>
        <v>#VALUE!</v>
      </c>
      <c r="AH58" s="117"/>
      <c r="AI58" s="117"/>
      <c r="AJ58" s="117"/>
      <c r="AK58" s="117"/>
      <c r="AL58" s="117"/>
      <c r="AM58" s="117"/>
      <c r="AN58" s="117"/>
      <c r="AO58" s="118"/>
      <c r="AP58" s="119"/>
    </row>
    <row r="59" spans="2:42" ht="12.75" hidden="1" x14ac:dyDescent="0.2">
      <c r="B59" s="122" t="s">
        <v>23</v>
      </c>
      <c r="C59" s="365" t="s">
        <v>23</v>
      </c>
      <c r="D59" s="364" t="s">
        <v>23</v>
      </c>
      <c r="E59" s="123" t="s">
        <v>23</v>
      </c>
      <c r="F59" s="124" t="s">
        <v>23</v>
      </c>
      <c r="G59" s="125" t="s">
        <v>23</v>
      </c>
      <c r="H59" s="126" t="s">
        <v>23</v>
      </c>
      <c r="I59" s="127" t="s">
        <v>23</v>
      </c>
      <c r="J59" s="128" t="str">
        <f t="shared" si="6"/>
        <v>-</v>
      </c>
      <c r="K59" s="129" t="s">
        <v>23</v>
      </c>
      <c r="L59" s="130" t="s">
        <v>23</v>
      </c>
      <c r="M59" s="303" t="s">
        <v>23</v>
      </c>
      <c r="N59" s="123"/>
      <c r="O59" s="124"/>
      <c r="P59" s="125"/>
      <c r="Q59" s="131" t="s">
        <v>23</v>
      </c>
      <c r="R59" s="124" t="s">
        <v>23</v>
      </c>
      <c r="S59" s="124"/>
      <c r="T59" s="132"/>
      <c r="U59" s="129"/>
      <c r="V59" s="130"/>
      <c r="W59" s="305"/>
      <c r="X59" s="306"/>
      <c r="Y59" s="307"/>
      <c r="Z59" s="303" t="s">
        <v>23</v>
      </c>
      <c r="AA59" s="297"/>
      <c r="AB59" s="116"/>
      <c r="AC59" s="350" t="e">
        <f t="shared" si="7"/>
        <v>#VALUE!</v>
      </c>
      <c r="AD59" s="117"/>
      <c r="AE59" s="351" t="e">
        <f t="shared" si="8"/>
        <v>#VALUE!</v>
      </c>
      <c r="AF59" s="352" t="e">
        <f t="shared" si="9"/>
        <v>#VALUE!</v>
      </c>
      <c r="AG59" s="353" t="e">
        <f t="shared" si="10"/>
        <v>#VALUE!</v>
      </c>
      <c r="AH59" s="117"/>
      <c r="AI59" s="117"/>
      <c r="AJ59" s="117"/>
      <c r="AK59" s="117"/>
      <c r="AL59" s="117"/>
      <c r="AM59" s="117"/>
      <c r="AN59" s="117"/>
      <c r="AO59" s="118"/>
      <c r="AP59" s="119"/>
    </row>
    <row r="60" spans="2:42" ht="12.75" hidden="1" x14ac:dyDescent="0.2">
      <c r="B60" s="122" t="s">
        <v>23</v>
      </c>
      <c r="C60" s="365" t="s">
        <v>23</v>
      </c>
      <c r="D60" s="364" t="s">
        <v>23</v>
      </c>
      <c r="E60" s="123" t="s">
        <v>23</v>
      </c>
      <c r="F60" s="124" t="s">
        <v>23</v>
      </c>
      <c r="G60" s="125" t="s">
        <v>23</v>
      </c>
      <c r="H60" s="126" t="s">
        <v>23</v>
      </c>
      <c r="I60" s="127" t="s">
        <v>23</v>
      </c>
      <c r="J60" s="128" t="str">
        <f t="shared" si="6"/>
        <v>-</v>
      </c>
      <c r="K60" s="129" t="s">
        <v>23</v>
      </c>
      <c r="L60" s="130" t="s">
        <v>23</v>
      </c>
      <c r="M60" s="303" t="s">
        <v>23</v>
      </c>
      <c r="N60" s="123"/>
      <c r="O60" s="124"/>
      <c r="P60" s="125"/>
      <c r="Q60" s="131" t="s">
        <v>23</v>
      </c>
      <c r="R60" s="124" t="s">
        <v>23</v>
      </c>
      <c r="S60" s="124"/>
      <c r="T60" s="132"/>
      <c r="U60" s="129"/>
      <c r="V60" s="130"/>
      <c r="W60" s="305"/>
      <c r="X60" s="306"/>
      <c r="Y60" s="307"/>
      <c r="Z60" s="303" t="s">
        <v>23</v>
      </c>
      <c r="AA60" s="297"/>
      <c r="AB60" s="116"/>
      <c r="AC60" s="350" t="e">
        <f t="shared" si="7"/>
        <v>#VALUE!</v>
      </c>
      <c r="AD60" s="117"/>
      <c r="AE60" s="351" t="e">
        <f t="shared" si="8"/>
        <v>#VALUE!</v>
      </c>
      <c r="AF60" s="352" t="e">
        <f t="shared" si="9"/>
        <v>#VALUE!</v>
      </c>
      <c r="AG60" s="353" t="e">
        <f t="shared" si="10"/>
        <v>#VALUE!</v>
      </c>
      <c r="AH60" s="117"/>
      <c r="AI60" s="117"/>
      <c r="AJ60" s="117"/>
      <c r="AK60" s="117"/>
      <c r="AL60" s="117"/>
      <c r="AM60" s="117"/>
      <c r="AN60" s="117"/>
      <c r="AO60" s="118"/>
      <c r="AP60" s="119"/>
    </row>
    <row r="61" spans="2:42" ht="12.75" hidden="1" x14ac:dyDescent="0.2">
      <c r="B61" s="122" t="s">
        <v>23</v>
      </c>
      <c r="C61" s="365" t="s">
        <v>23</v>
      </c>
      <c r="D61" s="364" t="s">
        <v>23</v>
      </c>
      <c r="E61" s="123" t="s">
        <v>23</v>
      </c>
      <c r="F61" s="124" t="s">
        <v>23</v>
      </c>
      <c r="G61" s="125" t="s">
        <v>23</v>
      </c>
      <c r="H61" s="126" t="s">
        <v>23</v>
      </c>
      <c r="I61" s="127" t="s">
        <v>23</v>
      </c>
      <c r="J61" s="128" t="str">
        <f t="shared" si="6"/>
        <v>-</v>
      </c>
      <c r="K61" s="129" t="s">
        <v>23</v>
      </c>
      <c r="L61" s="130" t="s">
        <v>23</v>
      </c>
      <c r="M61" s="303" t="s">
        <v>23</v>
      </c>
      <c r="N61" s="123"/>
      <c r="O61" s="124"/>
      <c r="P61" s="125"/>
      <c r="Q61" s="131" t="s">
        <v>23</v>
      </c>
      <c r="R61" s="124" t="s">
        <v>23</v>
      </c>
      <c r="S61" s="124"/>
      <c r="T61" s="132"/>
      <c r="U61" s="129"/>
      <c r="V61" s="130"/>
      <c r="W61" s="305"/>
      <c r="X61" s="306"/>
      <c r="Y61" s="307"/>
      <c r="Z61" s="303" t="s">
        <v>23</v>
      </c>
      <c r="AA61" s="297"/>
      <c r="AB61" s="116"/>
      <c r="AC61" s="350" t="e">
        <f t="shared" si="7"/>
        <v>#VALUE!</v>
      </c>
      <c r="AD61" s="117"/>
      <c r="AE61" s="351" t="e">
        <f t="shared" si="8"/>
        <v>#VALUE!</v>
      </c>
      <c r="AF61" s="352" t="e">
        <f t="shared" si="9"/>
        <v>#VALUE!</v>
      </c>
      <c r="AG61" s="353" t="e">
        <f t="shared" si="10"/>
        <v>#VALUE!</v>
      </c>
      <c r="AH61" s="117"/>
      <c r="AI61" s="117"/>
      <c r="AJ61" s="117"/>
      <c r="AK61" s="117"/>
      <c r="AL61" s="117"/>
      <c r="AM61" s="117"/>
      <c r="AN61" s="117"/>
      <c r="AO61" s="118"/>
      <c r="AP61" s="119"/>
    </row>
    <row r="62" spans="2:42" ht="12.75" hidden="1" x14ac:dyDescent="0.2">
      <c r="B62" s="122" t="s">
        <v>23</v>
      </c>
      <c r="C62" s="365" t="s">
        <v>23</v>
      </c>
      <c r="D62" s="364" t="s">
        <v>23</v>
      </c>
      <c r="E62" s="123" t="s">
        <v>23</v>
      </c>
      <c r="F62" s="124" t="s">
        <v>23</v>
      </c>
      <c r="G62" s="125" t="s">
        <v>23</v>
      </c>
      <c r="H62" s="126" t="s">
        <v>23</v>
      </c>
      <c r="I62" s="127" t="s">
        <v>23</v>
      </c>
      <c r="J62" s="128" t="str">
        <f t="shared" si="6"/>
        <v>-</v>
      </c>
      <c r="K62" s="129" t="s">
        <v>23</v>
      </c>
      <c r="L62" s="130" t="s">
        <v>23</v>
      </c>
      <c r="M62" s="303" t="s">
        <v>23</v>
      </c>
      <c r="N62" s="123"/>
      <c r="O62" s="124"/>
      <c r="P62" s="125"/>
      <c r="Q62" s="131" t="s">
        <v>23</v>
      </c>
      <c r="R62" s="124" t="s">
        <v>23</v>
      </c>
      <c r="S62" s="124"/>
      <c r="T62" s="132"/>
      <c r="U62" s="129"/>
      <c r="V62" s="130"/>
      <c r="W62" s="305"/>
      <c r="X62" s="306"/>
      <c r="Y62" s="307"/>
      <c r="Z62" s="303" t="s">
        <v>23</v>
      </c>
      <c r="AA62" s="297"/>
      <c r="AB62" s="116"/>
      <c r="AC62" s="350" t="e">
        <f t="shared" si="7"/>
        <v>#VALUE!</v>
      </c>
      <c r="AD62" s="117"/>
      <c r="AE62" s="351" t="e">
        <f t="shared" si="8"/>
        <v>#VALUE!</v>
      </c>
      <c r="AF62" s="352" t="e">
        <f t="shared" si="9"/>
        <v>#VALUE!</v>
      </c>
      <c r="AG62" s="353" t="e">
        <f t="shared" si="10"/>
        <v>#VALUE!</v>
      </c>
      <c r="AH62" s="117"/>
      <c r="AI62" s="117"/>
      <c r="AJ62" s="117"/>
      <c r="AK62" s="117"/>
      <c r="AL62" s="117"/>
      <c r="AM62" s="117"/>
      <c r="AN62" s="117"/>
      <c r="AO62" s="118"/>
      <c r="AP62" s="119"/>
    </row>
    <row r="63" spans="2:42" ht="12.75" hidden="1" x14ac:dyDescent="0.2">
      <c r="B63" s="122" t="s">
        <v>23</v>
      </c>
      <c r="C63" s="365" t="s">
        <v>23</v>
      </c>
      <c r="D63" s="364" t="s">
        <v>23</v>
      </c>
      <c r="E63" s="123" t="s">
        <v>23</v>
      </c>
      <c r="F63" s="124" t="s">
        <v>23</v>
      </c>
      <c r="G63" s="125" t="s">
        <v>23</v>
      </c>
      <c r="H63" s="126" t="s">
        <v>23</v>
      </c>
      <c r="I63" s="127" t="s">
        <v>23</v>
      </c>
      <c r="J63" s="128" t="str">
        <f t="shared" si="6"/>
        <v>-</v>
      </c>
      <c r="K63" s="129" t="s">
        <v>23</v>
      </c>
      <c r="L63" s="130" t="s">
        <v>23</v>
      </c>
      <c r="M63" s="303" t="s">
        <v>23</v>
      </c>
      <c r="N63" s="123"/>
      <c r="O63" s="124"/>
      <c r="P63" s="125"/>
      <c r="Q63" s="131" t="s">
        <v>23</v>
      </c>
      <c r="R63" s="124" t="s">
        <v>23</v>
      </c>
      <c r="S63" s="124"/>
      <c r="T63" s="132"/>
      <c r="U63" s="129"/>
      <c r="V63" s="130"/>
      <c r="W63" s="305"/>
      <c r="X63" s="306"/>
      <c r="Y63" s="307"/>
      <c r="Z63" s="303" t="s">
        <v>23</v>
      </c>
      <c r="AA63" s="297"/>
      <c r="AB63" s="116"/>
      <c r="AC63" s="350" t="e">
        <f t="shared" si="7"/>
        <v>#VALUE!</v>
      </c>
      <c r="AD63" s="117"/>
      <c r="AE63" s="351" t="e">
        <f t="shared" si="8"/>
        <v>#VALUE!</v>
      </c>
      <c r="AF63" s="352" t="e">
        <f t="shared" si="9"/>
        <v>#VALUE!</v>
      </c>
      <c r="AG63" s="353" t="e">
        <f t="shared" si="10"/>
        <v>#VALUE!</v>
      </c>
      <c r="AH63" s="117"/>
      <c r="AI63" s="117"/>
      <c r="AJ63" s="117"/>
      <c r="AK63" s="117"/>
      <c r="AL63" s="117"/>
      <c r="AM63" s="117"/>
      <c r="AN63" s="117"/>
      <c r="AO63" s="118"/>
      <c r="AP63" s="119"/>
    </row>
    <row r="64" spans="2:42" ht="12.75" hidden="1" x14ac:dyDescent="0.2">
      <c r="B64" s="122" t="s">
        <v>23</v>
      </c>
      <c r="C64" s="365" t="s">
        <v>23</v>
      </c>
      <c r="D64" s="364" t="s">
        <v>23</v>
      </c>
      <c r="E64" s="123" t="s">
        <v>23</v>
      </c>
      <c r="F64" s="124" t="s">
        <v>23</v>
      </c>
      <c r="G64" s="125" t="s">
        <v>23</v>
      </c>
      <c r="H64" s="126" t="s">
        <v>23</v>
      </c>
      <c r="I64" s="127" t="s">
        <v>23</v>
      </c>
      <c r="J64" s="128" t="str">
        <f t="shared" si="6"/>
        <v>-</v>
      </c>
      <c r="K64" s="129" t="s">
        <v>23</v>
      </c>
      <c r="L64" s="130" t="s">
        <v>23</v>
      </c>
      <c r="M64" s="303" t="s">
        <v>23</v>
      </c>
      <c r="N64" s="123"/>
      <c r="O64" s="124"/>
      <c r="P64" s="125"/>
      <c r="Q64" s="131" t="s">
        <v>23</v>
      </c>
      <c r="R64" s="124" t="s">
        <v>23</v>
      </c>
      <c r="S64" s="124"/>
      <c r="T64" s="132"/>
      <c r="U64" s="129"/>
      <c r="V64" s="130"/>
      <c r="W64" s="305"/>
      <c r="X64" s="306"/>
      <c r="Y64" s="307"/>
      <c r="Z64" s="303" t="s">
        <v>23</v>
      </c>
      <c r="AA64" s="297"/>
      <c r="AB64" s="116"/>
      <c r="AC64" s="350" t="e">
        <f t="shared" si="7"/>
        <v>#VALUE!</v>
      </c>
      <c r="AD64" s="117"/>
      <c r="AE64" s="351" t="e">
        <f t="shared" si="8"/>
        <v>#VALUE!</v>
      </c>
      <c r="AF64" s="352" t="e">
        <f t="shared" si="9"/>
        <v>#VALUE!</v>
      </c>
      <c r="AG64" s="353" t="e">
        <f t="shared" si="10"/>
        <v>#VALUE!</v>
      </c>
      <c r="AH64" s="117"/>
      <c r="AI64" s="117"/>
      <c r="AJ64" s="117"/>
      <c r="AK64" s="117"/>
      <c r="AL64" s="117"/>
      <c r="AM64" s="117"/>
      <c r="AN64" s="117"/>
      <c r="AO64" s="118"/>
      <c r="AP64" s="119"/>
    </row>
    <row r="65" spans="2:42" ht="12.75" hidden="1" x14ac:dyDescent="0.2">
      <c r="B65" s="122" t="s">
        <v>23</v>
      </c>
      <c r="C65" s="365" t="s">
        <v>23</v>
      </c>
      <c r="D65" s="364" t="s">
        <v>23</v>
      </c>
      <c r="E65" s="123" t="s">
        <v>23</v>
      </c>
      <c r="F65" s="124" t="s">
        <v>23</v>
      </c>
      <c r="G65" s="125" t="s">
        <v>23</v>
      </c>
      <c r="H65" s="126" t="s">
        <v>23</v>
      </c>
      <c r="I65" s="127" t="s">
        <v>23</v>
      </c>
      <c r="J65" s="128" t="str">
        <f t="shared" si="6"/>
        <v>-</v>
      </c>
      <c r="K65" s="129" t="s">
        <v>23</v>
      </c>
      <c r="L65" s="130" t="s">
        <v>23</v>
      </c>
      <c r="M65" s="303" t="s">
        <v>23</v>
      </c>
      <c r="N65" s="123"/>
      <c r="O65" s="124"/>
      <c r="P65" s="125"/>
      <c r="Q65" s="131" t="s">
        <v>23</v>
      </c>
      <c r="R65" s="124" t="s">
        <v>23</v>
      </c>
      <c r="S65" s="124"/>
      <c r="T65" s="132"/>
      <c r="U65" s="129"/>
      <c r="V65" s="130"/>
      <c r="W65" s="305"/>
      <c r="X65" s="306"/>
      <c r="Y65" s="307"/>
      <c r="Z65" s="303" t="s">
        <v>23</v>
      </c>
      <c r="AA65" s="297"/>
      <c r="AB65" s="116"/>
      <c r="AC65" s="350" t="e">
        <f t="shared" si="7"/>
        <v>#VALUE!</v>
      </c>
      <c r="AD65" s="117"/>
      <c r="AE65" s="351" t="e">
        <f t="shared" si="8"/>
        <v>#VALUE!</v>
      </c>
      <c r="AF65" s="352" t="e">
        <f t="shared" si="9"/>
        <v>#VALUE!</v>
      </c>
      <c r="AG65" s="353" t="e">
        <f t="shared" si="10"/>
        <v>#VALUE!</v>
      </c>
      <c r="AH65" s="117"/>
      <c r="AI65" s="117"/>
      <c r="AJ65" s="117"/>
      <c r="AK65" s="117"/>
      <c r="AL65" s="117"/>
      <c r="AM65" s="117"/>
      <c r="AN65" s="117"/>
      <c r="AO65" s="118"/>
      <c r="AP65" s="119"/>
    </row>
    <row r="66" spans="2:42" ht="12.75" hidden="1" x14ac:dyDescent="0.2">
      <c r="B66" s="122" t="s">
        <v>23</v>
      </c>
      <c r="C66" s="365" t="s">
        <v>23</v>
      </c>
      <c r="D66" s="364" t="s">
        <v>23</v>
      </c>
      <c r="E66" s="123" t="s">
        <v>23</v>
      </c>
      <c r="F66" s="124" t="s">
        <v>23</v>
      </c>
      <c r="G66" s="125" t="s">
        <v>23</v>
      </c>
      <c r="H66" s="126" t="s">
        <v>23</v>
      </c>
      <c r="I66" s="127" t="s">
        <v>23</v>
      </c>
      <c r="J66" s="128" t="str">
        <f t="shared" si="6"/>
        <v>-</v>
      </c>
      <c r="K66" s="129" t="s">
        <v>23</v>
      </c>
      <c r="L66" s="130" t="s">
        <v>23</v>
      </c>
      <c r="M66" s="303" t="s">
        <v>23</v>
      </c>
      <c r="N66" s="123"/>
      <c r="O66" s="124"/>
      <c r="P66" s="125"/>
      <c r="Q66" s="131" t="s">
        <v>23</v>
      </c>
      <c r="R66" s="124" t="s">
        <v>23</v>
      </c>
      <c r="S66" s="124"/>
      <c r="T66" s="132"/>
      <c r="U66" s="129"/>
      <c r="V66" s="130"/>
      <c r="W66" s="305"/>
      <c r="X66" s="306"/>
      <c r="Y66" s="307"/>
      <c r="Z66" s="303" t="s">
        <v>23</v>
      </c>
      <c r="AA66" s="297"/>
      <c r="AB66" s="116"/>
      <c r="AC66" s="350" t="e">
        <f t="shared" si="7"/>
        <v>#VALUE!</v>
      </c>
      <c r="AD66" s="117"/>
      <c r="AE66" s="351" t="e">
        <f t="shared" si="8"/>
        <v>#VALUE!</v>
      </c>
      <c r="AF66" s="352" t="e">
        <f t="shared" si="9"/>
        <v>#VALUE!</v>
      </c>
      <c r="AG66" s="353" t="e">
        <f t="shared" si="10"/>
        <v>#VALUE!</v>
      </c>
      <c r="AH66" s="117"/>
      <c r="AI66" s="117"/>
      <c r="AJ66" s="117"/>
      <c r="AK66" s="117"/>
      <c r="AL66" s="117"/>
      <c r="AM66" s="117"/>
      <c r="AN66" s="117"/>
      <c r="AO66" s="118"/>
      <c r="AP66" s="119"/>
    </row>
    <row r="67" spans="2:42" ht="12.75" hidden="1" x14ac:dyDescent="0.2">
      <c r="B67" s="122" t="s">
        <v>23</v>
      </c>
      <c r="C67" s="365" t="s">
        <v>23</v>
      </c>
      <c r="D67" s="364" t="s">
        <v>23</v>
      </c>
      <c r="E67" s="123" t="s">
        <v>23</v>
      </c>
      <c r="F67" s="124" t="s">
        <v>23</v>
      </c>
      <c r="G67" s="125" t="s">
        <v>23</v>
      </c>
      <c r="H67" s="126" t="s">
        <v>23</v>
      </c>
      <c r="I67" s="127" t="s">
        <v>23</v>
      </c>
      <c r="J67" s="128" t="str">
        <f t="shared" si="6"/>
        <v>-</v>
      </c>
      <c r="K67" s="129" t="s">
        <v>23</v>
      </c>
      <c r="L67" s="130" t="s">
        <v>23</v>
      </c>
      <c r="M67" s="303" t="s">
        <v>23</v>
      </c>
      <c r="N67" s="123"/>
      <c r="O67" s="124"/>
      <c r="P67" s="125"/>
      <c r="Q67" s="131" t="s">
        <v>23</v>
      </c>
      <c r="R67" s="124" t="s">
        <v>23</v>
      </c>
      <c r="S67" s="124"/>
      <c r="T67" s="132"/>
      <c r="U67" s="129"/>
      <c r="V67" s="130"/>
      <c r="W67" s="305"/>
      <c r="X67" s="306"/>
      <c r="Y67" s="307"/>
      <c r="Z67" s="303" t="s">
        <v>23</v>
      </c>
      <c r="AA67" s="297"/>
      <c r="AB67" s="116"/>
      <c r="AC67" s="350" t="e">
        <f t="shared" si="7"/>
        <v>#VALUE!</v>
      </c>
      <c r="AD67" s="117"/>
      <c r="AE67" s="351" t="e">
        <f t="shared" si="8"/>
        <v>#VALUE!</v>
      </c>
      <c r="AF67" s="352" t="e">
        <f t="shared" si="9"/>
        <v>#VALUE!</v>
      </c>
      <c r="AG67" s="353" t="e">
        <f t="shared" si="10"/>
        <v>#VALUE!</v>
      </c>
      <c r="AH67" s="117"/>
      <c r="AI67" s="117"/>
      <c r="AJ67" s="117"/>
      <c r="AK67" s="117"/>
      <c r="AL67" s="117"/>
      <c r="AM67" s="117"/>
      <c r="AN67" s="117"/>
      <c r="AO67" s="118"/>
      <c r="AP67" s="119"/>
    </row>
    <row r="68" spans="2:42" ht="12.75" hidden="1" x14ac:dyDescent="0.2">
      <c r="B68" s="122" t="s">
        <v>23</v>
      </c>
      <c r="C68" s="365" t="s">
        <v>23</v>
      </c>
      <c r="D68" s="364" t="s">
        <v>23</v>
      </c>
      <c r="E68" s="123" t="s">
        <v>23</v>
      </c>
      <c r="F68" s="124" t="s">
        <v>23</v>
      </c>
      <c r="G68" s="125" t="s">
        <v>23</v>
      </c>
      <c r="H68" s="126" t="s">
        <v>23</v>
      </c>
      <c r="I68" s="127" t="s">
        <v>23</v>
      </c>
      <c r="J68" s="128" t="str">
        <f t="shared" si="6"/>
        <v>-</v>
      </c>
      <c r="K68" s="129" t="s">
        <v>23</v>
      </c>
      <c r="L68" s="130" t="s">
        <v>23</v>
      </c>
      <c r="M68" s="303" t="s">
        <v>23</v>
      </c>
      <c r="N68" s="123"/>
      <c r="O68" s="124"/>
      <c r="P68" s="125"/>
      <c r="Q68" s="131" t="s">
        <v>23</v>
      </c>
      <c r="R68" s="124" t="s">
        <v>23</v>
      </c>
      <c r="S68" s="124"/>
      <c r="T68" s="132"/>
      <c r="U68" s="129"/>
      <c r="V68" s="130"/>
      <c r="W68" s="305"/>
      <c r="X68" s="306"/>
      <c r="Y68" s="307"/>
      <c r="Z68" s="303" t="s">
        <v>23</v>
      </c>
      <c r="AA68" s="297"/>
      <c r="AB68" s="116"/>
      <c r="AC68" s="350" t="e">
        <f t="shared" si="7"/>
        <v>#VALUE!</v>
      </c>
      <c r="AD68" s="117"/>
      <c r="AE68" s="351" t="e">
        <f t="shared" si="8"/>
        <v>#VALUE!</v>
      </c>
      <c r="AF68" s="352" t="e">
        <f t="shared" si="9"/>
        <v>#VALUE!</v>
      </c>
      <c r="AG68" s="353" t="e">
        <f t="shared" si="10"/>
        <v>#VALUE!</v>
      </c>
      <c r="AH68" s="117"/>
      <c r="AI68" s="117"/>
      <c r="AJ68" s="117"/>
      <c r="AK68" s="117"/>
      <c r="AL68" s="117"/>
      <c r="AM68" s="117"/>
      <c r="AN68" s="117"/>
      <c r="AO68" s="118"/>
      <c r="AP68" s="119"/>
    </row>
    <row r="69" spans="2:42" ht="12.75" hidden="1" x14ac:dyDescent="0.2">
      <c r="B69" s="122" t="s">
        <v>23</v>
      </c>
      <c r="C69" s="365" t="s">
        <v>23</v>
      </c>
      <c r="D69" s="364" t="s">
        <v>23</v>
      </c>
      <c r="E69" s="123" t="s">
        <v>23</v>
      </c>
      <c r="F69" s="124" t="s">
        <v>23</v>
      </c>
      <c r="G69" s="125" t="s">
        <v>23</v>
      </c>
      <c r="H69" s="126" t="s">
        <v>23</v>
      </c>
      <c r="I69" s="127" t="s">
        <v>23</v>
      </c>
      <c r="J69" s="128" t="str">
        <f t="shared" si="6"/>
        <v>-</v>
      </c>
      <c r="K69" s="129" t="s">
        <v>23</v>
      </c>
      <c r="L69" s="130" t="s">
        <v>23</v>
      </c>
      <c r="M69" s="303" t="s">
        <v>23</v>
      </c>
      <c r="N69" s="123"/>
      <c r="O69" s="124"/>
      <c r="P69" s="125"/>
      <c r="Q69" s="131" t="s">
        <v>23</v>
      </c>
      <c r="R69" s="124" t="s">
        <v>23</v>
      </c>
      <c r="S69" s="124"/>
      <c r="T69" s="132"/>
      <c r="U69" s="129"/>
      <c r="V69" s="130"/>
      <c r="W69" s="305"/>
      <c r="X69" s="306"/>
      <c r="Y69" s="307"/>
      <c r="Z69" s="303" t="s">
        <v>23</v>
      </c>
      <c r="AA69" s="297"/>
      <c r="AB69" s="116"/>
      <c r="AC69" s="350" t="e">
        <f t="shared" si="7"/>
        <v>#VALUE!</v>
      </c>
      <c r="AD69" s="117"/>
      <c r="AE69" s="351" t="e">
        <f t="shared" si="8"/>
        <v>#VALUE!</v>
      </c>
      <c r="AF69" s="352" t="e">
        <f t="shared" si="9"/>
        <v>#VALUE!</v>
      </c>
      <c r="AG69" s="353" t="e">
        <f t="shared" si="10"/>
        <v>#VALUE!</v>
      </c>
      <c r="AH69" s="117"/>
      <c r="AI69" s="117"/>
      <c r="AJ69" s="117"/>
      <c r="AK69" s="117"/>
      <c r="AL69" s="117"/>
      <c r="AM69" s="117"/>
      <c r="AN69" s="117"/>
      <c r="AO69" s="118"/>
      <c r="AP69" s="119"/>
    </row>
    <row r="70" spans="2:42" ht="12.75" hidden="1" x14ac:dyDescent="0.2">
      <c r="B70" s="122" t="s">
        <v>23</v>
      </c>
      <c r="C70" s="365" t="s">
        <v>23</v>
      </c>
      <c r="D70" s="364" t="s">
        <v>23</v>
      </c>
      <c r="E70" s="123" t="s">
        <v>23</v>
      </c>
      <c r="F70" s="124" t="s">
        <v>23</v>
      </c>
      <c r="G70" s="125" t="s">
        <v>23</v>
      </c>
      <c r="H70" s="126" t="s">
        <v>23</v>
      </c>
      <c r="I70" s="127" t="s">
        <v>23</v>
      </c>
      <c r="J70" s="128" t="str">
        <f t="shared" si="6"/>
        <v>-</v>
      </c>
      <c r="K70" s="129" t="s">
        <v>23</v>
      </c>
      <c r="L70" s="130" t="s">
        <v>23</v>
      </c>
      <c r="M70" s="303" t="s">
        <v>23</v>
      </c>
      <c r="N70" s="123"/>
      <c r="O70" s="124"/>
      <c r="P70" s="125"/>
      <c r="Q70" s="131" t="s">
        <v>23</v>
      </c>
      <c r="R70" s="124" t="s">
        <v>23</v>
      </c>
      <c r="S70" s="124"/>
      <c r="T70" s="132"/>
      <c r="U70" s="129"/>
      <c r="V70" s="130"/>
      <c r="W70" s="305"/>
      <c r="X70" s="306"/>
      <c r="Y70" s="307"/>
      <c r="Z70" s="303" t="s">
        <v>23</v>
      </c>
      <c r="AA70" s="297"/>
      <c r="AB70" s="116"/>
      <c r="AC70" s="350" t="e">
        <f t="shared" si="7"/>
        <v>#VALUE!</v>
      </c>
      <c r="AD70" s="117"/>
      <c r="AE70" s="351" t="e">
        <f t="shared" si="8"/>
        <v>#VALUE!</v>
      </c>
      <c r="AF70" s="352" t="e">
        <f t="shared" si="9"/>
        <v>#VALUE!</v>
      </c>
      <c r="AG70" s="353" t="e">
        <f t="shared" si="10"/>
        <v>#VALUE!</v>
      </c>
      <c r="AH70" s="117"/>
      <c r="AI70" s="117"/>
      <c r="AJ70" s="117"/>
      <c r="AK70" s="117"/>
      <c r="AL70" s="117"/>
      <c r="AM70" s="117"/>
      <c r="AN70" s="117"/>
      <c r="AO70" s="118"/>
      <c r="AP70" s="119"/>
    </row>
    <row r="71" spans="2:42" ht="12.75" hidden="1" x14ac:dyDescent="0.2">
      <c r="B71" s="122" t="s">
        <v>23</v>
      </c>
      <c r="C71" s="365" t="s">
        <v>23</v>
      </c>
      <c r="D71" s="364" t="s">
        <v>23</v>
      </c>
      <c r="E71" s="123" t="s">
        <v>23</v>
      </c>
      <c r="F71" s="124" t="s">
        <v>23</v>
      </c>
      <c r="G71" s="125" t="s">
        <v>23</v>
      </c>
      <c r="H71" s="126" t="s">
        <v>23</v>
      </c>
      <c r="I71" s="127" t="s">
        <v>23</v>
      </c>
      <c r="J71" s="128" t="str">
        <f t="shared" si="6"/>
        <v>-</v>
      </c>
      <c r="K71" s="129" t="s">
        <v>23</v>
      </c>
      <c r="L71" s="130" t="s">
        <v>23</v>
      </c>
      <c r="M71" s="303" t="s">
        <v>23</v>
      </c>
      <c r="N71" s="123"/>
      <c r="O71" s="124"/>
      <c r="P71" s="125"/>
      <c r="Q71" s="131" t="s">
        <v>23</v>
      </c>
      <c r="R71" s="124" t="s">
        <v>23</v>
      </c>
      <c r="S71" s="124"/>
      <c r="T71" s="132"/>
      <c r="U71" s="129"/>
      <c r="V71" s="130"/>
      <c r="W71" s="305"/>
      <c r="X71" s="306"/>
      <c r="Y71" s="307"/>
      <c r="Z71" s="303" t="s">
        <v>23</v>
      </c>
      <c r="AA71" s="297"/>
      <c r="AB71" s="116"/>
      <c r="AC71" s="350" t="e">
        <f t="shared" si="7"/>
        <v>#VALUE!</v>
      </c>
      <c r="AD71" s="117"/>
      <c r="AE71" s="351" t="e">
        <f t="shared" si="8"/>
        <v>#VALUE!</v>
      </c>
      <c r="AF71" s="352" t="e">
        <f t="shared" si="9"/>
        <v>#VALUE!</v>
      </c>
      <c r="AG71" s="353" t="e">
        <f t="shared" si="10"/>
        <v>#VALUE!</v>
      </c>
      <c r="AH71" s="117"/>
      <c r="AI71" s="117"/>
      <c r="AJ71" s="117"/>
      <c r="AK71" s="117"/>
      <c r="AL71" s="117"/>
      <c r="AM71" s="117"/>
      <c r="AN71" s="117"/>
      <c r="AO71" s="118"/>
      <c r="AP71" s="119"/>
    </row>
    <row r="72" spans="2:42" ht="12.75" hidden="1" x14ac:dyDescent="0.2">
      <c r="B72" s="122" t="s">
        <v>23</v>
      </c>
      <c r="C72" s="365" t="s">
        <v>23</v>
      </c>
      <c r="D72" s="364" t="s">
        <v>23</v>
      </c>
      <c r="E72" s="123" t="s">
        <v>23</v>
      </c>
      <c r="F72" s="124" t="s">
        <v>23</v>
      </c>
      <c r="G72" s="125" t="s">
        <v>23</v>
      </c>
      <c r="H72" s="126" t="s">
        <v>23</v>
      </c>
      <c r="I72" s="127" t="s">
        <v>23</v>
      </c>
      <c r="J72" s="128" t="str">
        <f t="shared" si="6"/>
        <v>-</v>
      </c>
      <c r="K72" s="129" t="s">
        <v>23</v>
      </c>
      <c r="L72" s="130" t="s">
        <v>23</v>
      </c>
      <c r="M72" s="303" t="s">
        <v>23</v>
      </c>
      <c r="N72" s="123"/>
      <c r="O72" s="124"/>
      <c r="P72" s="125"/>
      <c r="Q72" s="131" t="s">
        <v>23</v>
      </c>
      <c r="R72" s="124" t="s">
        <v>23</v>
      </c>
      <c r="S72" s="124"/>
      <c r="T72" s="132"/>
      <c r="U72" s="129"/>
      <c r="V72" s="130"/>
      <c r="W72" s="305"/>
      <c r="X72" s="306"/>
      <c r="Y72" s="307"/>
      <c r="Z72" s="303" t="s">
        <v>23</v>
      </c>
      <c r="AA72" s="297"/>
      <c r="AB72" s="116"/>
      <c r="AC72" s="350" t="e">
        <f t="shared" si="7"/>
        <v>#VALUE!</v>
      </c>
      <c r="AD72" s="117"/>
      <c r="AE72" s="351" t="e">
        <f t="shared" si="8"/>
        <v>#VALUE!</v>
      </c>
      <c r="AF72" s="352" t="e">
        <f t="shared" si="9"/>
        <v>#VALUE!</v>
      </c>
      <c r="AG72" s="353" t="e">
        <f t="shared" si="10"/>
        <v>#VALUE!</v>
      </c>
      <c r="AH72" s="117"/>
      <c r="AI72" s="117"/>
      <c r="AJ72" s="117"/>
      <c r="AK72" s="117"/>
      <c r="AL72" s="117"/>
      <c r="AM72" s="117"/>
      <c r="AN72" s="117"/>
      <c r="AO72" s="118"/>
      <c r="AP72" s="133"/>
    </row>
    <row r="73" spans="2:42" ht="12.75" hidden="1" x14ac:dyDescent="0.2">
      <c r="B73" s="122" t="s">
        <v>23</v>
      </c>
      <c r="C73" s="365" t="s">
        <v>23</v>
      </c>
      <c r="D73" s="364" t="s">
        <v>23</v>
      </c>
      <c r="E73" s="123" t="s">
        <v>23</v>
      </c>
      <c r="F73" s="124" t="s">
        <v>23</v>
      </c>
      <c r="G73" s="125" t="s">
        <v>23</v>
      </c>
      <c r="H73" s="126" t="s">
        <v>23</v>
      </c>
      <c r="I73" s="127" t="s">
        <v>23</v>
      </c>
      <c r="J73" s="128" t="str">
        <f t="shared" si="6"/>
        <v>-</v>
      </c>
      <c r="K73" s="129" t="s">
        <v>23</v>
      </c>
      <c r="L73" s="130" t="s">
        <v>23</v>
      </c>
      <c r="M73" s="303" t="s">
        <v>23</v>
      </c>
      <c r="N73" s="123"/>
      <c r="O73" s="124"/>
      <c r="P73" s="125"/>
      <c r="Q73" s="131" t="s">
        <v>23</v>
      </c>
      <c r="R73" s="124" t="s">
        <v>23</v>
      </c>
      <c r="S73" s="124"/>
      <c r="T73" s="132"/>
      <c r="U73" s="129"/>
      <c r="V73" s="130"/>
      <c r="W73" s="305"/>
      <c r="X73" s="306"/>
      <c r="Y73" s="307"/>
      <c r="Z73" s="303" t="s">
        <v>23</v>
      </c>
      <c r="AA73" s="297"/>
      <c r="AB73" s="116"/>
      <c r="AC73" s="350" t="e">
        <f t="shared" si="7"/>
        <v>#VALUE!</v>
      </c>
      <c r="AD73" s="117"/>
      <c r="AE73" s="351" t="e">
        <f t="shared" si="8"/>
        <v>#VALUE!</v>
      </c>
      <c r="AF73" s="352" t="e">
        <f t="shared" si="9"/>
        <v>#VALUE!</v>
      </c>
      <c r="AG73" s="353" t="e">
        <f t="shared" si="10"/>
        <v>#VALUE!</v>
      </c>
      <c r="AH73" s="117"/>
      <c r="AI73" s="117"/>
      <c r="AJ73" s="117"/>
      <c r="AK73" s="117"/>
      <c r="AL73" s="117"/>
      <c r="AM73" s="117"/>
      <c r="AN73" s="117"/>
      <c r="AO73" s="118"/>
      <c r="AP73" s="119"/>
    </row>
    <row r="74" spans="2:42" ht="12.75" hidden="1" x14ac:dyDescent="0.2">
      <c r="B74" s="122" t="s">
        <v>23</v>
      </c>
      <c r="C74" s="365" t="s">
        <v>23</v>
      </c>
      <c r="D74" s="364" t="s">
        <v>23</v>
      </c>
      <c r="E74" s="123" t="s">
        <v>23</v>
      </c>
      <c r="F74" s="124" t="s">
        <v>23</v>
      </c>
      <c r="G74" s="125" t="s">
        <v>23</v>
      </c>
      <c r="H74" s="126" t="s">
        <v>23</v>
      </c>
      <c r="I74" s="127" t="s">
        <v>23</v>
      </c>
      <c r="J74" s="128" t="str">
        <f t="shared" si="6"/>
        <v>-</v>
      </c>
      <c r="K74" s="129" t="s">
        <v>23</v>
      </c>
      <c r="L74" s="130" t="s">
        <v>23</v>
      </c>
      <c r="M74" s="303" t="s">
        <v>23</v>
      </c>
      <c r="N74" s="123"/>
      <c r="O74" s="124"/>
      <c r="P74" s="125"/>
      <c r="Q74" s="131" t="s">
        <v>23</v>
      </c>
      <c r="R74" s="124" t="s">
        <v>23</v>
      </c>
      <c r="S74" s="124"/>
      <c r="T74" s="132"/>
      <c r="U74" s="129"/>
      <c r="V74" s="130"/>
      <c r="W74" s="305"/>
      <c r="X74" s="306"/>
      <c r="Y74" s="307"/>
      <c r="Z74" s="303" t="s">
        <v>23</v>
      </c>
      <c r="AA74" s="297"/>
      <c r="AB74" s="116"/>
      <c r="AC74" s="350" t="e">
        <f t="shared" si="7"/>
        <v>#VALUE!</v>
      </c>
      <c r="AD74" s="117"/>
      <c r="AE74" s="351" t="e">
        <f t="shared" si="8"/>
        <v>#VALUE!</v>
      </c>
      <c r="AF74" s="352" t="e">
        <f t="shared" si="9"/>
        <v>#VALUE!</v>
      </c>
      <c r="AG74" s="353" t="e">
        <f t="shared" si="10"/>
        <v>#VALUE!</v>
      </c>
      <c r="AH74" s="117"/>
      <c r="AI74" s="117"/>
      <c r="AJ74" s="117"/>
      <c r="AK74" s="117"/>
      <c r="AL74" s="117"/>
      <c r="AM74" s="117"/>
      <c r="AN74" s="117"/>
      <c r="AO74" s="118"/>
      <c r="AP74" s="119"/>
    </row>
    <row r="75" spans="2:42" ht="12.75" hidden="1" x14ac:dyDescent="0.2">
      <c r="B75" s="122" t="s">
        <v>23</v>
      </c>
      <c r="C75" s="365" t="s">
        <v>23</v>
      </c>
      <c r="D75" s="364" t="s">
        <v>23</v>
      </c>
      <c r="E75" s="123" t="s">
        <v>23</v>
      </c>
      <c r="F75" s="124" t="s">
        <v>23</v>
      </c>
      <c r="G75" s="125" t="s">
        <v>23</v>
      </c>
      <c r="H75" s="126" t="s">
        <v>23</v>
      </c>
      <c r="I75" s="127" t="s">
        <v>23</v>
      </c>
      <c r="J75" s="128" t="str">
        <f t="shared" si="6"/>
        <v>-</v>
      </c>
      <c r="K75" s="129" t="s">
        <v>23</v>
      </c>
      <c r="L75" s="130" t="s">
        <v>23</v>
      </c>
      <c r="M75" s="303" t="s">
        <v>23</v>
      </c>
      <c r="N75" s="123"/>
      <c r="O75" s="124"/>
      <c r="P75" s="125"/>
      <c r="Q75" s="131" t="s">
        <v>23</v>
      </c>
      <c r="R75" s="124" t="s">
        <v>23</v>
      </c>
      <c r="S75" s="124"/>
      <c r="T75" s="132"/>
      <c r="U75" s="129"/>
      <c r="V75" s="130"/>
      <c r="W75" s="305"/>
      <c r="X75" s="306"/>
      <c r="Y75" s="307"/>
      <c r="Z75" s="303" t="s">
        <v>23</v>
      </c>
      <c r="AA75" s="297"/>
      <c r="AB75" s="116"/>
      <c r="AC75" s="350" t="e">
        <f t="shared" si="7"/>
        <v>#VALUE!</v>
      </c>
      <c r="AD75" s="117"/>
      <c r="AE75" s="351" t="e">
        <f t="shared" si="8"/>
        <v>#VALUE!</v>
      </c>
      <c r="AF75" s="352" t="e">
        <f t="shared" si="9"/>
        <v>#VALUE!</v>
      </c>
      <c r="AG75" s="353" t="e">
        <f t="shared" si="10"/>
        <v>#VALUE!</v>
      </c>
      <c r="AH75" s="117"/>
      <c r="AI75" s="117"/>
      <c r="AJ75" s="117"/>
      <c r="AK75" s="117"/>
      <c r="AL75" s="117"/>
      <c r="AM75" s="117"/>
      <c r="AN75" s="117"/>
      <c r="AO75" s="118"/>
      <c r="AP75" s="119"/>
    </row>
    <row r="76" spans="2:42" ht="12.75" hidden="1" x14ac:dyDescent="0.2">
      <c r="B76" s="122" t="s">
        <v>23</v>
      </c>
      <c r="C76" s="365" t="s">
        <v>23</v>
      </c>
      <c r="D76" s="364" t="s">
        <v>23</v>
      </c>
      <c r="E76" s="123" t="s">
        <v>23</v>
      </c>
      <c r="F76" s="124" t="s">
        <v>23</v>
      </c>
      <c r="G76" s="125" t="s">
        <v>23</v>
      </c>
      <c r="H76" s="126" t="s">
        <v>23</v>
      </c>
      <c r="I76" s="127" t="s">
        <v>23</v>
      </c>
      <c r="J76" s="128" t="str">
        <f t="shared" si="6"/>
        <v>-</v>
      </c>
      <c r="K76" s="129" t="s">
        <v>23</v>
      </c>
      <c r="L76" s="130" t="s">
        <v>23</v>
      </c>
      <c r="M76" s="303" t="s">
        <v>23</v>
      </c>
      <c r="N76" s="123"/>
      <c r="O76" s="124"/>
      <c r="P76" s="125"/>
      <c r="Q76" s="131" t="s">
        <v>23</v>
      </c>
      <c r="R76" s="124" t="s">
        <v>23</v>
      </c>
      <c r="S76" s="124"/>
      <c r="T76" s="132"/>
      <c r="U76" s="129"/>
      <c r="V76" s="130"/>
      <c r="W76" s="305"/>
      <c r="X76" s="306"/>
      <c r="Y76" s="307"/>
      <c r="Z76" s="303" t="s">
        <v>23</v>
      </c>
      <c r="AA76" s="297"/>
      <c r="AB76" s="116"/>
      <c r="AC76" s="350" t="e">
        <f t="shared" si="7"/>
        <v>#VALUE!</v>
      </c>
      <c r="AD76" s="117"/>
      <c r="AE76" s="351" t="e">
        <f t="shared" si="8"/>
        <v>#VALUE!</v>
      </c>
      <c r="AF76" s="352" t="e">
        <f t="shared" si="9"/>
        <v>#VALUE!</v>
      </c>
      <c r="AG76" s="353" t="e">
        <f t="shared" si="10"/>
        <v>#VALUE!</v>
      </c>
      <c r="AH76" s="117"/>
      <c r="AI76" s="117"/>
      <c r="AJ76" s="117"/>
      <c r="AK76" s="117"/>
      <c r="AL76" s="117"/>
      <c r="AM76" s="117"/>
      <c r="AN76" s="117"/>
      <c r="AO76" s="118"/>
      <c r="AP76" s="119"/>
    </row>
    <row r="77" spans="2:42" ht="12.75" hidden="1" x14ac:dyDescent="0.2">
      <c r="B77" s="122" t="s">
        <v>23</v>
      </c>
      <c r="C77" s="365" t="s">
        <v>23</v>
      </c>
      <c r="D77" s="364" t="s">
        <v>23</v>
      </c>
      <c r="E77" s="123" t="s">
        <v>23</v>
      </c>
      <c r="F77" s="124" t="s">
        <v>23</v>
      </c>
      <c r="G77" s="125" t="s">
        <v>23</v>
      </c>
      <c r="H77" s="126" t="s">
        <v>23</v>
      </c>
      <c r="I77" s="127" t="s">
        <v>23</v>
      </c>
      <c r="J77" s="128" t="str">
        <f t="shared" si="6"/>
        <v>-</v>
      </c>
      <c r="K77" s="129" t="s">
        <v>23</v>
      </c>
      <c r="L77" s="130" t="s">
        <v>23</v>
      </c>
      <c r="M77" s="303" t="s">
        <v>23</v>
      </c>
      <c r="N77" s="123"/>
      <c r="O77" s="124"/>
      <c r="P77" s="125"/>
      <c r="Q77" s="131" t="s">
        <v>23</v>
      </c>
      <c r="R77" s="124" t="s">
        <v>23</v>
      </c>
      <c r="S77" s="124"/>
      <c r="T77" s="132"/>
      <c r="U77" s="129"/>
      <c r="V77" s="130"/>
      <c r="W77" s="305"/>
      <c r="X77" s="306"/>
      <c r="Y77" s="307"/>
      <c r="Z77" s="303" t="s">
        <v>23</v>
      </c>
      <c r="AA77" s="297"/>
      <c r="AB77" s="116"/>
      <c r="AC77" s="350" t="e">
        <f t="shared" si="7"/>
        <v>#VALUE!</v>
      </c>
      <c r="AD77" s="117"/>
      <c r="AE77" s="351" t="e">
        <f t="shared" si="8"/>
        <v>#VALUE!</v>
      </c>
      <c r="AF77" s="352" t="e">
        <f t="shared" si="9"/>
        <v>#VALUE!</v>
      </c>
      <c r="AG77" s="353" t="e">
        <f t="shared" si="10"/>
        <v>#VALUE!</v>
      </c>
      <c r="AH77" s="117"/>
      <c r="AI77" s="117"/>
      <c r="AJ77" s="117"/>
      <c r="AK77" s="117"/>
      <c r="AL77" s="117"/>
      <c r="AM77" s="117"/>
      <c r="AN77" s="117"/>
      <c r="AO77" s="118"/>
      <c r="AP77" s="119"/>
    </row>
    <row r="78" spans="2:42" ht="12.75" hidden="1" x14ac:dyDescent="0.2">
      <c r="B78" s="122" t="s">
        <v>23</v>
      </c>
      <c r="C78" s="365" t="s">
        <v>23</v>
      </c>
      <c r="D78" s="364" t="s">
        <v>23</v>
      </c>
      <c r="E78" s="123" t="s">
        <v>23</v>
      </c>
      <c r="F78" s="124" t="s">
        <v>23</v>
      </c>
      <c r="G78" s="125" t="s">
        <v>23</v>
      </c>
      <c r="H78" s="126" t="s">
        <v>23</v>
      </c>
      <c r="I78" s="127" t="s">
        <v>23</v>
      </c>
      <c r="J78" s="128" t="str">
        <f t="shared" si="6"/>
        <v>-</v>
      </c>
      <c r="K78" s="129" t="s">
        <v>23</v>
      </c>
      <c r="L78" s="130" t="s">
        <v>23</v>
      </c>
      <c r="M78" s="303" t="s">
        <v>23</v>
      </c>
      <c r="N78" s="123"/>
      <c r="O78" s="124"/>
      <c r="P78" s="125"/>
      <c r="Q78" s="131" t="s">
        <v>23</v>
      </c>
      <c r="R78" s="124" t="s">
        <v>23</v>
      </c>
      <c r="S78" s="124"/>
      <c r="T78" s="132"/>
      <c r="U78" s="129"/>
      <c r="V78" s="130"/>
      <c r="W78" s="305"/>
      <c r="X78" s="306"/>
      <c r="Y78" s="307"/>
      <c r="Z78" s="303" t="s">
        <v>23</v>
      </c>
      <c r="AA78" s="297"/>
      <c r="AB78" s="116"/>
      <c r="AC78" s="350" t="e">
        <f t="shared" si="7"/>
        <v>#VALUE!</v>
      </c>
      <c r="AD78" s="117"/>
      <c r="AE78" s="351" t="e">
        <f t="shared" si="8"/>
        <v>#VALUE!</v>
      </c>
      <c r="AF78" s="352" t="e">
        <f t="shared" si="9"/>
        <v>#VALUE!</v>
      </c>
      <c r="AG78" s="353" t="e">
        <f t="shared" si="10"/>
        <v>#VALUE!</v>
      </c>
      <c r="AH78" s="117"/>
      <c r="AI78" s="117"/>
      <c r="AJ78" s="117"/>
      <c r="AK78" s="117"/>
      <c r="AL78" s="117"/>
      <c r="AM78" s="117"/>
      <c r="AN78" s="117"/>
      <c r="AO78" s="118"/>
      <c r="AP78" s="119"/>
    </row>
    <row r="79" spans="2:42" ht="12.75" hidden="1" x14ac:dyDescent="0.2">
      <c r="B79" s="122" t="s">
        <v>23</v>
      </c>
      <c r="C79" s="365" t="s">
        <v>23</v>
      </c>
      <c r="D79" s="364" t="s">
        <v>23</v>
      </c>
      <c r="E79" s="123" t="s">
        <v>23</v>
      </c>
      <c r="F79" s="124" t="s">
        <v>23</v>
      </c>
      <c r="G79" s="125" t="s">
        <v>23</v>
      </c>
      <c r="H79" s="126" t="s">
        <v>23</v>
      </c>
      <c r="I79" s="127" t="s">
        <v>23</v>
      </c>
      <c r="J79" s="128" t="str">
        <f t="shared" si="6"/>
        <v>-</v>
      </c>
      <c r="K79" s="129" t="s">
        <v>23</v>
      </c>
      <c r="L79" s="130" t="s">
        <v>23</v>
      </c>
      <c r="M79" s="303" t="s">
        <v>23</v>
      </c>
      <c r="N79" s="123"/>
      <c r="O79" s="124"/>
      <c r="P79" s="125"/>
      <c r="Q79" s="131" t="s">
        <v>23</v>
      </c>
      <c r="R79" s="124" t="s">
        <v>23</v>
      </c>
      <c r="S79" s="124"/>
      <c r="T79" s="132"/>
      <c r="U79" s="129"/>
      <c r="V79" s="130"/>
      <c r="W79" s="305"/>
      <c r="X79" s="306"/>
      <c r="Y79" s="307"/>
      <c r="Z79" s="303" t="s">
        <v>23</v>
      </c>
      <c r="AA79" s="297"/>
      <c r="AB79" s="116"/>
      <c r="AC79" s="350" t="e">
        <f t="shared" si="7"/>
        <v>#VALUE!</v>
      </c>
      <c r="AD79" s="117"/>
      <c r="AE79" s="351" t="e">
        <f t="shared" si="8"/>
        <v>#VALUE!</v>
      </c>
      <c r="AF79" s="352" t="e">
        <f t="shared" si="9"/>
        <v>#VALUE!</v>
      </c>
      <c r="AG79" s="353" t="e">
        <f t="shared" si="10"/>
        <v>#VALUE!</v>
      </c>
      <c r="AH79" s="117"/>
      <c r="AI79" s="117"/>
      <c r="AJ79" s="117"/>
      <c r="AK79" s="117"/>
      <c r="AL79" s="117"/>
      <c r="AM79" s="117"/>
      <c r="AN79" s="117"/>
      <c r="AO79" s="118"/>
      <c r="AP79" s="119"/>
    </row>
    <row r="80" spans="2:42" ht="12.75" hidden="1" x14ac:dyDescent="0.2">
      <c r="B80" s="122" t="s">
        <v>23</v>
      </c>
      <c r="C80" s="365" t="s">
        <v>23</v>
      </c>
      <c r="D80" s="364" t="s">
        <v>23</v>
      </c>
      <c r="E80" s="123" t="s">
        <v>23</v>
      </c>
      <c r="F80" s="124" t="s">
        <v>23</v>
      </c>
      <c r="G80" s="125" t="s">
        <v>23</v>
      </c>
      <c r="H80" s="126" t="s">
        <v>23</v>
      </c>
      <c r="I80" s="127" t="s">
        <v>23</v>
      </c>
      <c r="J80" s="128" t="str">
        <f t="shared" si="6"/>
        <v>-</v>
      </c>
      <c r="K80" s="129" t="s">
        <v>23</v>
      </c>
      <c r="L80" s="130" t="s">
        <v>23</v>
      </c>
      <c r="M80" s="303" t="s">
        <v>23</v>
      </c>
      <c r="N80" s="123"/>
      <c r="O80" s="124"/>
      <c r="P80" s="125"/>
      <c r="Q80" s="131" t="s">
        <v>23</v>
      </c>
      <c r="R80" s="124" t="s">
        <v>23</v>
      </c>
      <c r="S80" s="124"/>
      <c r="T80" s="132"/>
      <c r="U80" s="129"/>
      <c r="V80" s="130"/>
      <c r="W80" s="305"/>
      <c r="X80" s="306"/>
      <c r="Y80" s="307"/>
      <c r="Z80" s="303" t="s">
        <v>23</v>
      </c>
      <c r="AA80" s="297"/>
      <c r="AB80" s="116"/>
      <c r="AC80" s="350" t="e">
        <f t="shared" si="7"/>
        <v>#VALUE!</v>
      </c>
      <c r="AD80" s="117"/>
      <c r="AE80" s="351" t="e">
        <f t="shared" si="8"/>
        <v>#VALUE!</v>
      </c>
      <c r="AF80" s="352" t="e">
        <f t="shared" si="9"/>
        <v>#VALUE!</v>
      </c>
      <c r="AG80" s="353" t="e">
        <f t="shared" si="10"/>
        <v>#VALUE!</v>
      </c>
      <c r="AH80" s="117"/>
      <c r="AI80" s="117"/>
      <c r="AJ80" s="117"/>
      <c r="AK80" s="117"/>
      <c r="AL80" s="117"/>
      <c r="AM80" s="117"/>
      <c r="AN80" s="117"/>
      <c r="AO80" s="118"/>
      <c r="AP80" s="119"/>
    </row>
    <row r="81" spans="2:42" ht="12.75" hidden="1" x14ac:dyDescent="0.2">
      <c r="B81" s="122" t="s">
        <v>23</v>
      </c>
      <c r="C81" s="365" t="s">
        <v>23</v>
      </c>
      <c r="D81" s="364" t="s">
        <v>23</v>
      </c>
      <c r="E81" s="123" t="s">
        <v>23</v>
      </c>
      <c r="F81" s="124" t="s">
        <v>23</v>
      </c>
      <c r="G81" s="125" t="s">
        <v>23</v>
      </c>
      <c r="H81" s="126" t="s">
        <v>23</v>
      </c>
      <c r="I81" s="127" t="s">
        <v>23</v>
      </c>
      <c r="J81" s="128" t="str">
        <f t="shared" si="6"/>
        <v>-</v>
      </c>
      <c r="K81" s="129" t="s">
        <v>23</v>
      </c>
      <c r="L81" s="130" t="s">
        <v>23</v>
      </c>
      <c r="M81" s="303" t="s">
        <v>23</v>
      </c>
      <c r="N81" s="123"/>
      <c r="O81" s="124"/>
      <c r="P81" s="125"/>
      <c r="Q81" s="131" t="s">
        <v>23</v>
      </c>
      <c r="R81" s="124" t="s">
        <v>23</v>
      </c>
      <c r="S81" s="124"/>
      <c r="T81" s="132"/>
      <c r="U81" s="129"/>
      <c r="V81" s="130"/>
      <c r="W81" s="305"/>
      <c r="X81" s="306"/>
      <c r="Y81" s="307"/>
      <c r="Z81" s="303" t="s">
        <v>23</v>
      </c>
      <c r="AA81" s="297"/>
      <c r="AB81" s="116"/>
      <c r="AC81" s="350" t="e">
        <f t="shared" si="7"/>
        <v>#VALUE!</v>
      </c>
      <c r="AD81" s="117"/>
      <c r="AE81" s="351" t="e">
        <f t="shared" si="8"/>
        <v>#VALUE!</v>
      </c>
      <c r="AF81" s="352" t="e">
        <f t="shared" si="9"/>
        <v>#VALUE!</v>
      </c>
      <c r="AG81" s="353" t="e">
        <f t="shared" si="10"/>
        <v>#VALUE!</v>
      </c>
      <c r="AH81" s="117"/>
      <c r="AI81" s="117"/>
      <c r="AJ81" s="117"/>
      <c r="AK81" s="117"/>
      <c r="AL81" s="117"/>
      <c r="AM81" s="117"/>
      <c r="AN81" s="117"/>
      <c r="AO81" s="118"/>
      <c r="AP81" s="119"/>
    </row>
    <row r="82" spans="2:42" ht="12.75" hidden="1" x14ac:dyDescent="0.2">
      <c r="B82" s="122" t="s">
        <v>23</v>
      </c>
      <c r="C82" s="365" t="s">
        <v>23</v>
      </c>
      <c r="D82" s="364" t="s">
        <v>23</v>
      </c>
      <c r="E82" s="123" t="s">
        <v>23</v>
      </c>
      <c r="F82" s="124" t="s">
        <v>23</v>
      </c>
      <c r="G82" s="125" t="s">
        <v>23</v>
      </c>
      <c r="H82" s="126" t="s">
        <v>23</v>
      </c>
      <c r="I82" s="127" t="s">
        <v>23</v>
      </c>
      <c r="J82" s="128" t="str">
        <f t="shared" si="6"/>
        <v>-</v>
      </c>
      <c r="K82" s="129" t="s">
        <v>23</v>
      </c>
      <c r="L82" s="130" t="s">
        <v>23</v>
      </c>
      <c r="M82" s="303" t="s">
        <v>23</v>
      </c>
      <c r="N82" s="123"/>
      <c r="O82" s="124"/>
      <c r="P82" s="125"/>
      <c r="Q82" s="131" t="s">
        <v>23</v>
      </c>
      <c r="R82" s="124" t="s">
        <v>23</v>
      </c>
      <c r="S82" s="124"/>
      <c r="T82" s="132"/>
      <c r="U82" s="129"/>
      <c r="V82" s="130"/>
      <c r="W82" s="305"/>
      <c r="X82" s="306"/>
      <c r="Y82" s="307"/>
      <c r="Z82" s="303" t="s">
        <v>23</v>
      </c>
      <c r="AA82" s="297"/>
      <c r="AB82" s="116"/>
      <c r="AC82" s="350" t="e">
        <f t="shared" si="7"/>
        <v>#VALUE!</v>
      </c>
      <c r="AD82" s="117"/>
      <c r="AE82" s="351" t="e">
        <f t="shared" si="8"/>
        <v>#VALUE!</v>
      </c>
      <c r="AF82" s="352" t="e">
        <f t="shared" si="9"/>
        <v>#VALUE!</v>
      </c>
      <c r="AG82" s="353" t="e">
        <f t="shared" si="10"/>
        <v>#VALUE!</v>
      </c>
      <c r="AH82" s="117"/>
      <c r="AI82" s="117"/>
      <c r="AJ82" s="117"/>
      <c r="AK82" s="117"/>
      <c r="AL82" s="117"/>
      <c r="AM82" s="117"/>
      <c r="AN82" s="117"/>
      <c r="AO82" s="118"/>
      <c r="AP82" s="119"/>
    </row>
    <row r="83" spans="2:42" ht="12.75" hidden="1" x14ac:dyDescent="0.2">
      <c r="B83" s="122" t="s">
        <v>23</v>
      </c>
      <c r="C83" s="365" t="s">
        <v>23</v>
      </c>
      <c r="D83" s="364" t="s">
        <v>23</v>
      </c>
      <c r="E83" s="123" t="s">
        <v>23</v>
      </c>
      <c r="F83" s="124" t="s">
        <v>23</v>
      </c>
      <c r="G83" s="125" t="s">
        <v>23</v>
      </c>
      <c r="H83" s="126" t="s">
        <v>23</v>
      </c>
      <c r="I83" s="127" t="s">
        <v>23</v>
      </c>
      <c r="J83" s="128" t="str">
        <f t="shared" si="6"/>
        <v>-</v>
      </c>
      <c r="K83" s="129" t="s">
        <v>23</v>
      </c>
      <c r="L83" s="130" t="s">
        <v>23</v>
      </c>
      <c r="M83" s="303" t="s">
        <v>23</v>
      </c>
      <c r="N83" s="123"/>
      <c r="O83" s="124"/>
      <c r="P83" s="125"/>
      <c r="Q83" s="131" t="s">
        <v>23</v>
      </c>
      <c r="R83" s="124" t="s">
        <v>23</v>
      </c>
      <c r="S83" s="124"/>
      <c r="T83" s="132"/>
      <c r="U83" s="129"/>
      <c r="V83" s="130"/>
      <c r="W83" s="305"/>
      <c r="X83" s="306"/>
      <c r="Y83" s="307"/>
      <c r="Z83" s="303" t="s">
        <v>23</v>
      </c>
      <c r="AA83" s="297"/>
      <c r="AB83" s="116"/>
      <c r="AC83" s="350" t="e">
        <f t="shared" si="7"/>
        <v>#VALUE!</v>
      </c>
      <c r="AD83" s="117"/>
      <c r="AE83" s="351" t="e">
        <f t="shared" si="8"/>
        <v>#VALUE!</v>
      </c>
      <c r="AF83" s="352" t="e">
        <f t="shared" si="9"/>
        <v>#VALUE!</v>
      </c>
      <c r="AG83" s="353" t="e">
        <f t="shared" si="10"/>
        <v>#VALUE!</v>
      </c>
      <c r="AH83" s="117"/>
      <c r="AI83" s="117"/>
      <c r="AJ83" s="117"/>
      <c r="AK83" s="117"/>
      <c r="AL83" s="117"/>
      <c r="AM83" s="117"/>
      <c r="AN83" s="117"/>
      <c r="AO83" s="118"/>
      <c r="AP83" s="119"/>
    </row>
    <row r="84" spans="2:42" ht="12.75" hidden="1" x14ac:dyDescent="0.2">
      <c r="B84" s="122" t="s">
        <v>23</v>
      </c>
      <c r="C84" s="365" t="s">
        <v>23</v>
      </c>
      <c r="D84" s="364" t="s">
        <v>23</v>
      </c>
      <c r="E84" s="123" t="s">
        <v>23</v>
      </c>
      <c r="F84" s="124" t="s">
        <v>23</v>
      </c>
      <c r="G84" s="125" t="s">
        <v>23</v>
      </c>
      <c r="H84" s="126" t="s">
        <v>23</v>
      </c>
      <c r="I84" s="127" t="s">
        <v>23</v>
      </c>
      <c r="J84" s="128" t="str">
        <f t="shared" si="6"/>
        <v>-</v>
      </c>
      <c r="K84" s="129" t="s">
        <v>23</v>
      </c>
      <c r="L84" s="130" t="s">
        <v>23</v>
      </c>
      <c r="M84" s="303" t="s">
        <v>23</v>
      </c>
      <c r="N84" s="123"/>
      <c r="O84" s="124"/>
      <c r="P84" s="125"/>
      <c r="Q84" s="131" t="s">
        <v>23</v>
      </c>
      <c r="R84" s="124" t="s">
        <v>23</v>
      </c>
      <c r="S84" s="124"/>
      <c r="T84" s="132"/>
      <c r="U84" s="129"/>
      <c r="V84" s="130"/>
      <c r="W84" s="305"/>
      <c r="X84" s="306"/>
      <c r="Y84" s="307"/>
      <c r="Z84" s="303" t="s">
        <v>23</v>
      </c>
      <c r="AA84" s="297"/>
      <c r="AB84" s="116"/>
      <c r="AC84" s="350" t="e">
        <f t="shared" si="7"/>
        <v>#VALUE!</v>
      </c>
      <c r="AD84" s="117"/>
      <c r="AE84" s="351" t="e">
        <f t="shared" si="8"/>
        <v>#VALUE!</v>
      </c>
      <c r="AF84" s="352" t="e">
        <f t="shared" si="9"/>
        <v>#VALUE!</v>
      </c>
      <c r="AG84" s="353" t="e">
        <f t="shared" si="10"/>
        <v>#VALUE!</v>
      </c>
      <c r="AH84" s="117"/>
      <c r="AI84" s="117"/>
      <c r="AJ84" s="117"/>
      <c r="AK84" s="117"/>
      <c r="AL84" s="117"/>
      <c r="AM84" s="117"/>
      <c r="AN84" s="117"/>
      <c r="AO84" s="118"/>
      <c r="AP84" s="119"/>
    </row>
    <row r="85" spans="2:42" ht="12.75" hidden="1" x14ac:dyDescent="0.2">
      <c r="B85" s="122" t="s">
        <v>23</v>
      </c>
      <c r="C85" s="365" t="s">
        <v>23</v>
      </c>
      <c r="D85" s="364" t="s">
        <v>23</v>
      </c>
      <c r="E85" s="123" t="s">
        <v>23</v>
      </c>
      <c r="F85" s="124" t="s">
        <v>23</v>
      </c>
      <c r="G85" s="125" t="s">
        <v>23</v>
      </c>
      <c r="H85" s="126" t="s">
        <v>23</v>
      </c>
      <c r="I85" s="127" t="s">
        <v>23</v>
      </c>
      <c r="J85" s="128" t="str">
        <f t="shared" si="6"/>
        <v>-</v>
      </c>
      <c r="K85" s="129" t="s">
        <v>23</v>
      </c>
      <c r="L85" s="130" t="s">
        <v>23</v>
      </c>
      <c r="M85" s="303" t="s">
        <v>23</v>
      </c>
      <c r="N85" s="123"/>
      <c r="O85" s="124"/>
      <c r="P85" s="125"/>
      <c r="Q85" s="131" t="s">
        <v>23</v>
      </c>
      <c r="R85" s="124" t="s">
        <v>23</v>
      </c>
      <c r="S85" s="124"/>
      <c r="T85" s="132"/>
      <c r="U85" s="129"/>
      <c r="V85" s="130"/>
      <c r="W85" s="305"/>
      <c r="X85" s="306"/>
      <c r="Y85" s="307"/>
      <c r="Z85" s="303" t="s">
        <v>23</v>
      </c>
      <c r="AA85" s="297"/>
      <c r="AB85" s="116"/>
      <c r="AC85" s="350" t="e">
        <f t="shared" si="7"/>
        <v>#VALUE!</v>
      </c>
      <c r="AD85" s="117"/>
      <c r="AE85" s="351" t="e">
        <f t="shared" si="8"/>
        <v>#VALUE!</v>
      </c>
      <c r="AF85" s="352" t="e">
        <f t="shared" si="9"/>
        <v>#VALUE!</v>
      </c>
      <c r="AG85" s="353" t="e">
        <f t="shared" si="10"/>
        <v>#VALUE!</v>
      </c>
      <c r="AH85" s="117"/>
      <c r="AI85" s="117"/>
      <c r="AJ85" s="117"/>
      <c r="AK85" s="117"/>
      <c r="AL85" s="117"/>
      <c r="AM85" s="117"/>
      <c r="AN85" s="117"/>
      <c r="AO85" s="118"/>
      <c r="AP85" s="119"/>
    </row>
    <row r="86" spans="2:42" ht="12.75" hidden="1" x14ac:dyDescent="0.2">
      <c r="B86" s="122" t="s">
        <v>23</v>
      </c>
      <c r="C86" s="365" t="s">
        <v>23</v>
      </c>
      <c r="D86" s="364" t="s">
        <v>23</v>
      </c>
      <c r="E86" s="123" t="s">
        <v>23</v>
      </c>
      <c r="F86" s="124" t="s">
        <v>23</v>
      </c>
      <c r="G86" s="125" t="s">
        <v>23</v>
      </c>
      <c r="H86" s="126" t="s">
        <v>23</v>
      </c>
      <c r="I86" s="127" t="s">
        <v>23</v>
      </c>
      <c r="J86" s="128" t="str">
        <f t="shared" si="6"/>
        <v>-</v>
      </c>
      <c r="K86" s="129" t="s">
        <v>23</v>
      </c>
      <c r="L86" s="130" t="s">
        <v>23</v>
      </c>
      <c r="M86" s="303" t="s">
        <v>23</v>
      </c>
      <c r="N86" s="123"/>
      <c r="O86" s="124"/>
      <c r="P86" s="125"/>
      <c r="Q86" s="131" t="s">
        <v>23</v>
      </c>
      <c r="R86" s="124" t="s">
        <v>23</v>
      </c>
      <c r="S86" s="124"/>
      <c r="T86" s="132"/>
      <c r="U86" s="129"/>
      <c r="V86" s="130"/>
      <c r="W86" s="305"/>
      <c r="X86" s="306"/>
      <c r="Y86" s="307"/>
      <c r="Z86" s="303" t="s">
        <v>23</v>
      </c>
      <c r="AA86" s="297"/>
      <c r="AB86" s="116"/>
      <c r="AC86" s="350" t="e">
        <f t="shared" si="7"/>
        <v>#VALUE!</v>
      </c>
      <c r="AD86" s="117"/>
      <c r="AE86" s="351" t="e">
        <f t="shared" si="8"/>
        <v>#VALUE!</v>
      </c>
      <c r="AF86" s="352" t="e">
        <f t="shared" si="9"/>
        <v>#VALUE!</v>
      </c>
      <c r="AG86" s="353" t="e">
        <f t="shared" si="10"/>
        <v>#VALUE!</v>
      </c>
      <c r="AH86" s="117"/>
      <c r="AI86" s="117"/>
      <c r="AJ86" s="117"/>
      <c r="AK86" s="117"/>
      <c r="AL86" s="117"/>
      <c r="AM86" s="117"/>
      <c r="AN86" s="117"/>
      <c r="AO86" s="118"/>
      <c r="AP86" s="119"/>
    </row>
    <row r="87" spans="2:42" ht="12.75" hidden="1" x14ac:dyDescent="0.2">
      <c r="B87" s="122" t="s">
        <v>23</v>
      </c>
      <c r="C87" s="365" t="s">
        <v>23</v>
      </c>
      <c r="D87" s="364" t="s">
        <v>23</v>
      </c>
      <c r="E87" s="123" t="s">
        <v>23</v>
      </c>
      <c r="F87" s="124" t="s">
        <v>23</v>
      </c>
      <c r="G87" s="125" t="s">
        <v>23</v>
      </c>
      <c r="H87" s="126" t="s">
        <v>23</v>
      </c>
      <c r="I87" s="127" t="s">
        <v>23</v>
      </c>
      <c r="J87" s="128" t="str">
        <f t="shared" si="6"/>
        <v>-</v>
      </c>
      <c r="K87" s="129" t="s">
        <v>23</v>
      </c>
      <c r="L87" s="130" t="s">
        <v>23</v>
      </c>
      <c r="M87" s="303" t="s">
        <v>23</v>
      </c>
      <c r="N87" s="123"/>
      <c r="O87" s="124"/>
      <c r="P87" s="125"/>
      <c r="Q87" s="131" t="s">
        <v>23</v>
      </c>
      <c r="R87" s="124" t="s">
        <v>23</v>
      </c>
      <c r="S87" s="124"/>
      <c r="T87" s="132"/>
      <c r="U87" s="129"/>
      <c r="V87" s="130"/>
      <c r="W87" s="305"/>
      <c r="X87" s="306"/>
      <c r="Y87" s="307"/>
      <c r="Z87" s="303" t="s">
        <v>23</v>
      </c>
      <c r="AA87" s="297"/>
      <c r="AB87" s="116"/>
      <c r="AC87" s="350" t="e">
        <f t="shared" si="7"/>
        <v>#VALUE!</v>
      </c>
      <c r="AD87" s="117"/>
      <c r="AE87" s="351" t="e">
        <f t="shared" si="8"/>
        <v>#VALUE!</v>
      </c>
      <c r="AF87" s="352" t="e">
        <f t="shared" si="9"/>
        <v>#VALUE!</v>
      </c>
      <c r="AG87" s="353" t="e">
        <f t="shared" si="10"/>
        <v>#VALUE!</v>
      </c>
      <c r="AH87" s="117"/>
      <c r="AI87" s="117"/>
      <c r="AJ87" s="117"/>
      <c r="AK87" s="117"/>
      <c r="AL87" s="117"/>
      <c r="AM87" s="117"/>
      <c r="AN87" s="117"/>
      <c r="AO87" s="118"/>
      <c r="AP87" s="119"/>
    </row>
    <row r="88" spans="2:42" ht="12.75" hidden="1" x14ac:dyDescent="0.2">
      <c r="B88" s="122" t="s">
        <v>23</v>
      </c>
      <c r="C88" s="365" t="s">
        <v>23</v>
      </c>
      <c r="D88" s="364" t="s">
        <v>23</v>
      </c>
      <c r="E88" s="123" t="s">
        <v>23</v>
      </c>
      <c r="F88" s="124" t="s">
        <v>23</v>
      </c>
      <c r="G88" s="125" t="s">
        <v>23</v>
      </c>
      <c r="H88" s="126" t="s">
        <v>23</v>
      </c>
      <c r="I88" s="127" t="s">
        <v>23</v>
      </c>
      <c r="J88" s="128" t="str">
        <f t="shared" si="6"/>
        <v>-</v>
      </c>
      <c r="K88" s="129" t="s">
        <v>23</v>
      </c>
      <c r="L88" s="130" t="s">
        <v>23</v>
      </c>
      <c r="M88" s="303" t="s">
        <v>23</v>
      </c>
      <c r="N88" s="123"/>
      <c r="O88" s="124"/>
      <c r="P88" s="125"/>
      <c r="Q88" s="131" t="s">
        <v>23</v>
      </c>
      <c r="R88" s="124" t="s">
        <v>23</v>
      </c>
      <c r="S88" s="124"/>
      <c r="T88" s="132"/>
      <c r="U88" s="129"/>
      <c r="V88" s="130"/>
      <c r="W88" s="305"/>
      <c r="X88" s="306"/>
      <c r="Y88" s="307"/>
      <c r="Z88" s="303" t="s">
        <v>23</v>
      </c>
      <c r="AA88" s="297"/>
      <c r="AB88" s="116"/>
      <c r="AC88" s="350" t="e">
        <f t="shared" si="7"/>
        <v>#VALUE!</v>
      </c>
      <c r="AD88" s="117"/>
      <c r="AE88" s="351" t="e">
        <f t="shared" si="8"/>
        <v>#VALUE!</v>
      </c>
      <c r="AF88" s="352" t="e">
        <f t="shared" si="9"/>
        <v>#VALUE!</v>
      </c>
      <c r="AG88" s="353" t="e">
        <f t="shared" si="10"/>
        <v>#VALUE!</v>
      </c>
      <c r="AH88" s="117"/>
      <c r="AI88" s="117"/>
      <c r="AJ88" s="117"/>
      <c r="AK88" s="117"/>
      <c r="AL88" s="117"/>
      <c r="AM88" s="117"/>
      <c r="AN88" s="117"/>
      <c r="AO88" s="118"/>
      <c r="AP88" s="119"/>
    </row>
    <row r="89" spans="2:42" ht="12.75" hidden="1" x14ac:dyDescent="0.2">
      <c r="B89" s="122" t="s">
        <v>23</v>
      </c>
      <c r="C89" s="365" t="s">
        <v>23</v>
      </c>
      <c r="D89" s="364" t="s">
        <v>23</v>
      </c>
      <c r="E89" s="123" t="s">
        <v>23</v>
      </c>
      <c r="F89" s="124" t="s">
        <v>23</v>
      </c>
      <c r="G89" s="125" t="s">
        <v>23</v>
      </c>
      <c r="H89" s="126" t="s">
        <v>23</v>
      </c>
      <c r="I89" s="127" t="s">
        <v>23</v>
      </c>
      <c r="J89" s="128" t="str">
        <f t="shared" si="6"/>
        <v>-</v>
      </c>
      <c r="K89" s="129" t="s">
        <v>23</v>
      </c>
      <c r="L89" s="130" t="s">
        <v>23</v>
      </c>
      <c r="M89" s="303" t="s">
        <v>23</v>
      </c>
      <c r="N89" s="123"/>
      <c r="O89" s="124"/>
      <c r="P89" s="125"/>
      <c r="Q89" s="131" t="s">
        <v>23</v>
      </c>
      <c r="R89" s="124" t="s">
        <v>23</v>
      </c>
      <c r="S89" s="124"/>
      <c r="T89" s="132"/>
      <c r="U89" s="129"/>
      <c r="V89" s="130"/>
      <c r="W89" s="305"/>
      <c r="X89" s="306"/>
      <c r="Y89" s="307"/>
      <c r="Z89" s="303" t="s">
        <v>23</v>
      </c>
      <c r="AA89" s="297"/>
      <c r="AB89" s="116"/>
      <c r="AC89" s="350" t="e">
        <f t="shared" si="7"/>
        <v>#VALUE!</v>
      </c>
      <c r="AD89" s="117"/>
      <c r="AE89" s="351" t="e">
        <f t="shared" si="8"/>
        <v>#VALUE!</v>
      </c>
      <c r="AF89" s="352" t="e">
        <f t="shared" si="9"/>
        <v>#VALUE!</v>
      </c>
      <c r="AG89" s="353" t="e">
        <f t="shared" si="10"/>
        <v>#VALUE!</v>
      </c>
      <c r="AH89" s="117"/>
      <c r="AI89" s="117"/>
      <c r="AJ89" s="117"/>
      <c r="AK89" s="117"/>
      <c r="AL89" s="117"/>
      <c r="AM89" s="117"/>
      <c r="AN89" s="117"/>
      <c r="AO89" s="118"/>
      <c r="AP89" s="119"/>
    </row>
    <row r="90" spans="2:42" ht="12.75" hidden="1" x14ac:dyDescent="0.2">
      <c r="B90" s="122" t="s">
        <v>23</v>
      </c>
      <c r="C90" s="365" t="s">
        <v>23</v>
      </c>
      <c r="D90" s="364" t="s">
        <v>23</v>
      </c>
      <c r="E90" s="123" t="s">
        <v>23</v>
      </c>
      <c r="F90" s="124" t="s">
        <v>23</v>
      </c>
      <c r="G90" s="125" t="s">
        <v>23</v>
      </c>
      <c r="H90" s="126" t="s">
        <v>23</v>
      </c>
      <c r="I90" s="127" t="s">
        <v>23</v>
      </c>
      <c r="J90" s="128" t="str">
        <f t="shared" ref="J90:J95" si="11">IF(AND(ISNUMBER(H90),ISNUMBER(I90)),H90-I90,"-")</f>
        <v>-</v>
      </c>
      <c r="K90" s="129" t="s">
        <v>23</v>
      </c>
      <c r="L90" s="130" t="s">
        <v>23</v>
      </c>
      <c r="M90" s="303" t="s">
        <v>23</v>
      </c>
      <c r="N90" s="123"/>
      <c r="O90" s="124"/>
      <c r="P90" s="125"/>
      <c r="Q90" s="131" t="s">
        <v>23</v>
      </c>
      <c r="R90" s="124" t="s">
        <v>23</v>
      </c>
      <c r="S90" s="124"/>
      <c r="T90" s="132"/>
      <c r="U90" s="129"/>
      <c r="V90" s="130"/>
      <c r="W90" s="305"/>
      <c r="X90" s="306"/>
      <c r="Y90" s="307"/>
      <c r="Z90" s="303" t="s">
        <v>23</v>
      </c>
      <c r="AA90" s="297"/>
      <c r="AB90" s="116"/>
      <c r="AC90" s="350" t="e">
        <f t="shared" ref="AC90:AC95" si="12">F90/24</f>
        <v>#VALUE!</v>
      </c>
      <c r="AD90" s="117"/>
      <c r="AE90" s="351" t="e">
        <f t="shared" ref="AE90:AE95" si="13">(E90*H90-F90*I90)/1000</f>
        <v>#VALUE!</v>
      </c>
      <c r="AF90" s="352" t="e">
        <f t="shared" ref="AF90:AF95" si="14">Z90-AE90</f>
        <v>#VALUE!</v>
      </c>
      <c r="AG90" s="353" t="e">
        <f t="shared" ref="AG90:AG95" si="15">G90/F90*100</f>
        <v>#VALUE!</v>
      </c>
      <c r="AH90" s="117"/>
      <c r="AI90" s="117"/>
      <c r="AJ90" s="117"/>
      <c r="AK90" s="117"/>
      <c r="AL90" s="117"/>
      <c r="AM90" s="117"/>
      <c r="AN90" s="117"/>
      <c r="AO90" s="118"/>
      <c r="AP90" s="119"/>
    </row>
    <row r="91" spans="2:42" ht="12.75" hidden="1" x14ac:dyDescent="0.2">
      <c r="B91" s="122" t="s">
        <v>23</v>
      </c>
      <c r="C91" s="365" t="s">
        <v>23</v>
      </c>
      <c r="D91" s="364" t="s">
        <v>23</v>
      </c>
      <c r="E91" s="123" t="s">
        <v>23</v>
      </c>
      <c r="F91" s="124" t="s">
        <v>23</v>
      </c>
      <c r="G91" s="125" t="s">
        <v>23</v>
      </c>
      <c r="H91" s="126" t="s">
        <v>23</v>
      </c>
      <c r="I91" s="127" t="s">
        <v>23</v>
      </c>
      <c r="J91" s="128" t="str">
        <f t="shared" si="11"/>
        <v>-</v>
      </c>
      <c r="K91" s="129" t="s">
        <v>23</v>
      </c>
      <c r="L91" s="130" t="s">
        <v>23</v>
      </c>
      <c r="M91" s="303" t="s">
        <v>23</v>
      </c>
      <c r="N91" s="123"/>
      <c r="O91" s="124"/>
      <c r="P91" s="125"/>
      <c r="Q91" s="131" t="s">
        <v>23</v>
      </c>
      <c r="R91" s="124" t="s">
        <v>23</v>
      </c>
      <c r="S91" s="124"/>
      <c r="T91" s="132"/>
      <c r="U91" s="129"/>
      <c r="V91" s="130"/>
      <c r="W91" s="305"/>
      <c r="X91" s="306"/>
      <c r="Y91" s="307"/>
      <c r="Z91" s="303" t="s">
        <v>23</v>
      </c>
      <c r="AA91" s="297"/>
      <c r="AB91" s="116"/>
      <c r="AC91" s="350" t="e">
        <f t="shared" si="12"/>
        <v>#VALUE!</v>
      </c>
      <c r="AD91" s="117"/>
      <c r="AE91" s="351" t="e">
        <f t="shared" si="13"/>
        <v>#VALUE!</v>
      </c>
      <c r="AF91" s="352" t="e">
        <f t="shared" si="14"/>
        <v>#VALUE!</v>
      </c>
      <c r="AG91" s="353" t="e">
        <f t="shared" si="15"/>
        <v>#VALUE!</v>
      </c>
      <c r="AH91" s="117"/>
      <c r="AI91" s="117"/>
      <c r="AJ91" s="117"/>
      <c r="AK91" s="117"/>
      <c r="AL91" s="117"/>
      <c r="AM91" s="117"/>
      <c r="AN91" s="117"/>
      <c r="AO91" s="118"/>
      <c r="AP91" s="119"/>
    </row>
    <row r="92" spans="2:42" ht="12.75" hidden="1" x14ac:dyDescent="0.2">
      <c r="B92" s="122" t="s">
        <v>23</v>
      </c>
      <c r="C92" s="365" t="s">
        <v>23</v>
      </c>
      <c r="D92" s="364" t="s">
        <v>23</v>
      </c>
      <c r="E92" s="123" t="s">
        <v>23</v>
      </c>
      <c r="F92" s="124" t="s">
        <v>23</v>
      </c>
      <c r="G92" s="125" t="s">
        <v>23</v>
      </c>
      <c r="H92" s="126" t="s">
        <v>23</v>
      </c>
      <c r="I92" s="127" t="s">
        <v>23</v>
      </c>
      <c r="J92" s="128" t="str">
        <f t="shared" si="11"/>
        <v>-</v>
      </c>
      <c r="K92" s="129" t="s">
        <v>23</v>
      </c>
      <c r="L92" s="130" t="s">
        <v>23</v>
      </c>
      <c r="M92" s="303" t="s">
        <v>23</v>
      </c>
      <c r="N92" s="123"/>
      <c r="O92" s="124"/>
      <c r="P92" s="125"/>
      <c r="Q92" s="131" t="s">
        <v>23</v>
      </c>
      <c r="R92" s="124" t="s">
        <v>23</v>
      </c>
      <c r="S92" s="124"/>
      <c r="T92" s="132"/>
      <c r="U92" s="129"/>
      <c r="V92" s="130"/>
      <c r="W92" s="305"/>
      <c r="X92" s="306"/>
      <c r="Y92" s="307"/>
      <c r="Z92" s="303" t="s">
        <v>23</v>
      </c>
      <c r="AA92" s="297"/>
      <c r="AB92" s="116"/>
      <c r="AC92" s="350" t="e">
        <f t="shared" si="12"/>
        <v>#VALUE!</v>
      </c>
      <c r="AD92" s="117"/>
      <c r="AE92" s="351" t="e">
        <f t="shared" si="13"/>
        <v>#VALUE!</v>
      </c>
      <c r="AF92" s="352" t="e">
        <f t="shared" si="14"/>
        <v>#VALUE!</v>
      </c>
      <c r="AG92" s="353" t="e">
        <f t="shared" si="15"/>
        <v>#VALUE!</v>
      </c>
      <c r="AH92" s="117"/>
      <c r="AI92" s="117"/>
      <c r="AJ92" s="117"/>
      <c r="AK92" s="117"/>
      <c r="AL92" s="117"/>
      <c r="AM92" s="117"/>
      <c r="AN92" s="117"/>
      <c r="AO92" s="118"/>
      <c r="AP92" s="119"/>
    </row>
    <row r="93" spans="2:42" ht="12.75" hidden="1" x14ac:dyDescent="0.2">
      <c r="B93" s="122" t="s">
        <v>23</v>
      </c>
      <c r="C93" s="365" t="s">
        <v>23</v>
      </c>
      <c r="D93" s="364" t="s">
        <v>23</v>
      </c>
      <c r="E93" s="123" t="s">
        <v>23</v>
      </c>
      <c r="F93" s="124" t="s">
        <v>23</v>
      </c>
      <c r="G93" s="125" t="s">
        <v>23</v>
      </c>
      <c r="H93" s="126" t="s">
        <v>23</v>
      </c>
      <c r="I93" s="127" t="s">
        <v>23</v>
      </c>
      <c r="J93" s="128" t="str">
        <f t="shared" si="11"/>
        <v>-</v>
      </c>
      <c r="K93" s="129" t="s">
        <v>23</v>
      </c>
      <c r="L93" s="130" t="s">
        <v>23</v>
      </c>
      <c r="M93" s="303" t="s">
        <v>23</v>
      </c>
      <c r="N93" s="123"/>
      <c r="O93" s="124"/>
      <c r="P93" s="125"/>
      <c r="Q93" s="131" t="s">
        <v>23</v>
      </c>
      <c r="R93" s="124" t="s">
        <v>23</v>
      </c>
      <c r="S93" s="124"/>
      <c r="T93" s="132"/>
      <c r="U93" s="129"/>
      <c r="V93" s="130"/>
      <c r="W93" s="305"/>
      <c r="X93" s="306"/>
      <c r="Y93" s="307"/>
      <c r="Z93" s="303" t="s">
        <v>23</v>
      </c>
      <c r="AA93" s="297"/>
      <c r="AB93" s="116"/>
      <c r="AC93" s="350" t="e">
        <f t="shared" si="12"/>
        <v>#VALUE!</v>
      </c>
      <c r="AD93" s="117"/>
      <c r="AE93" s="351" t="e">
        <f t="shared" si="13"/>
        <v>#VALUE!</v>
      </c>
      <c r="AF93" s="352" t="e">
        <f t="shared" si="14"/>
        <v>#VALUE!</v>
      </c>
      <c r="AG93" s="353" t="e">
        <f t="shared" si="15"/>
        <v>#VALUE!</v>
      </c>
      <c r="AH93" s="117"/>
      <c r="AI93" s="117"/>
      <c r="AJ93" s="117"/>
      <c r="AK93" s="117"/>
      <c r="AL93" s="117"/>
      <c r="AM93" s="117"/>
      <c r="AN93" s="117"/>
      <c r="AO93" s="118"/>
      <c r="AP93" s="119"/>
    </row>
    <row r="94" spans="2:42" ht="12.75" hidden="1" x14ac:dyDescent="0.2">
      <c r="B94" s="122" t="s">
        <v>23</v>
      </c>
      <c r="C94" s="365" t="s">
        <v>23</v>
      </c>
      <c r="D94" s="364" t="s">
        <v>23</v>
      </c>
      <c r="E94" s="123" t="s">
        <v>23</v>
      </c>
      <c r="F94" s="124" t="s">
        <v>23</v>
      </c>
      <c r="G94" s="125" t="s">
        <v>23</v>
      </c>
      <c r="H94" s="126" t="s">
        <v>23</v>
      </c>
      <c r="I94" s="127" t="s">
        <v>23</v>
      </c>
      <c r="J94" s="128" t="str">
        <f t="shared" si="11"/>
        <v>-</v>
      </c>
      <c r="K94" s="129" t="s">
        <v>23</v>
      </c>
      <c r="L94" s="130" t="s">
        <v>23</v>
      </c>
      <c r="M94" s="303" t="s">
        <v>23</v>
      </c>
      <c r="N94" s="123"/>
      <c r="O94" s="124"/>
      <c r="P94" s="125"/>
      <c r="Q94" s="131" t="s">
        <v>23</v>
      </c>
      <c r="R94" s="124" t="s">
        <v>23</v>
      </c>
      <c r="S94" s="124"/>
      <c r="T94" s="132"/>
      <c r="U94" s="129"/>
      <c r="V94" s="130"/>
      <c r="W94" s="305"/>
      <c r="X94" s="306"/>
      <c r="Y94" s="307"/>
      <c r="Z94" s="303" t="s">
        <v>23</v>
      </c>
      <c r="AA94" s="297"/>
      <c r="AB94" s="116"/>
      <c r="AC94" s="350" t="e">
        <f t="shared" si="12"/>
        <v>#VALUE!</v>
      </c>
      <c r="AD94" s="117"/>
      <c r="AE94" s="351" t="e">
        <f t="shared" si="13"/>
        <v>#VALUE!</v>
      </c>
      <c r="AF94" s="352" t="e">
        <f t="shared" si="14"/>
        <v>#VALUE!</v>
      </c>
      <c r="AG94" s="353" t="e">
        <f t="shared" si="15"/>
        <v>#VALUE!</v>
      </c>
      <c r="AH94" s="117"/>
      <c r="AI94" s="117"/>
      <c r="AJ94" s="117"/>
      <c r="AK94" s="117"/>
      <c r="AL94" s="117"/>
      <c r="AM94" s="117"/>
      <c r="AN94" s="117"/>
      <c r="AO94" s="118"/>
      <c r="AP94" s="119"/>
    </row>
    <row r="95" spans="2:42" ht="13.5" hidden="1" thickBot="1" x14ac:dyDescent="0.25">
      <c r="B95" s="134" t="s">
        <v>23</v>
      </c>
      <c r="C95" s="288" t="s">
        <v>23</v>
      </c>
      <c r="D95" s="363" t="s">
        <v>23</v>
      </c>
      <c r="E95" s="136" t="s">
        <v>23</v>
      </c>
      <c r="F95" s="137" t="s">
        <v>23</v>
      </c>
      <c r="G95" s="138" t="s">
        <v>23</v>
      </c>
      <c r="H95" s="139" t="s">
        <v>23</v>
      </c>
      <c r="I95" s="140" t="s">
        <v>23</v>
      </c>
      <c r="J95" s="141" t="str">
        <f t="shared" si="11"/>
        <v>-</v>
      </c>
      <c r="K95" s="142" t="s">
        <v>23</v>
      </c>
      <c r="L95" s="143" t="s">
        <v>23</v>
      </c>
      <c r="M95" s="144" t="s">
        <v>23</v>
      </c>
      <c r="N95" s="136"/>
      <c r="O95" s="137"/>
      <c r="P95" s="138"/>
      <c r="Q95" s="324" t="s">
        <v>23</v>
      </c>
      <c r="R95" s="323" t="s">
        <v>23</v>
      </c>
      <c r="S95" s="323"/>
      <c r="T95" s="147"/>
      <c r="U95" s="142"/>
      <c r="V95" s="143"/>
      <c r="W95" s="148"/>
      <c r="X95" s="149"/>
      <c r="Y95" s="150"/>
      <c r="Z95" s="322" t="s">
        <v>23</v>
      </c>
      <c r="AA95" s="297"/>
      <c r="AB95" s="116"/>
      <c r="AC95" s="350" t="e">
        <f t="shared" si="12"/>
        <v>#VALUE!</v>
      </c>
      <c r="AD95" s="117"/>
      <c r="AE95" s="351" t="e">
        <f t="shared" si="13"/>
        <v>#VALUE!</v>
      </c>
      <c r="AF95" s="352" t="e">
        <f t="shared" si="14"/>
        <v>#VALUE!</v>
      </c>
      <c r="AG95" s="353" t="e">
        <f t="shared" si="15"/>
        <v>#VALUE!</v>
      </c>
      <c r="AH95" s="117"/>
      <c r="AI95" s="117"/>
      <c r="AJ95" s="117"/>
      <c r="AK95" s="117"/>
      <c r="AL95" s="117"/>
      <c r="AM95" s="117"/>
      <c r="AN95" s="117"/>
      <c r="AO95" s="118"/>
      <c r="AP95" s="119"/>
    </row>
    <row r="96" spans="2:42" ht="12.75" x14ac:dyDescent="0.2">
      <c r="B96" s="151" t="s">
        <v>98</v>
      </c>
      <c r="C96" s="300">
        <f>IF(SUM(C26:C95)=0,"-",AVERAGE(C26:C95))</f>
        <v>24</v>
      </c>
      <c r="D96" s="152"/>
      <c r="E96" s="153">
        <f t="shared" ref="E96:Z96" si="16">IF(SUM(E26:E95)=0,"-",AVERAGE(E26:E95))</f>
        <v>60.991433351578252</v>
      </c>
      <c r="F96" s="154">
        <f t="shared" si="16"/>
        <v>61.637978431947779</v>
      </c>
      <c r="G96" s="155">
        <f t="shared" si="16"/>
        <v>-0.64686766101468018</v>
      </c>
      <c r="H96" s="156">
        <f t="shared" si="16"/>
        <v>81.509235652800527</v>
      </c>
      <c r="I96" s="157">
        <f t="shared" si="16"/>
        <v>51.667024673954124</v>
      </c>
      <c r="J96" s="158">
        <f t="shared" si="16"/>
        <v>29.842210978846406</v>
      </c>
      <c r="K96" s="159">
        <f t="shared" si="16"/>
        <v>7.2613966480378194</v>
      </c>
      <c r="L96" s="160">
        <f t="shared" si="16"/>
        <v>3.8267838647288666</v>
      </c>
      <c r="M96" s="161">
        <f t="shared" si="16"/>
        <v>1.7833432328624124</v>
      </c>
      <c r="N96" s="153" t="str">
        <f t="shared" si="16"/>
        <v>-</v>
      </c>
      <c r="O96" s="154" t="str">
        <f t="shared" si="16"/>
        <v>-</v>
      </c>
      <c r="P96" s="154" t="str">
        <f t="shared" si="16"/>
        <v>-</v>
      </c>
      <c r="Q96" s="154">
        <f t="shared" si="16"/>
        <v>6.4016130690034784E-2</v>
      </c>
      <c r="R96" s="154">
        <f t="shared" si="16"/>
        <v>5.7846774752101593E-2</v>
      </c>
      <c r="S96" s="154">
        <f t="shared" si="16"/>
        <v>6.1290322580645172E-3</v>
      </c>
      <c r="T96" s="154" t="str">
        <f t="shared" si="16"/>
        <v>-</v>
      </c>
      <c r="U96" s="157" t="str">
        <f t="shared" si="16"/>
        <v>-</v>
      </c>
      <c r="V96" s="160" t="str">
        <f t="shared" si="16"/>
        <v>-</v>
      </c>
      <c r="W96" s="162" t="str">
        <f t="shared" si="16"/>
        <v>-</v>
      </c>
      <c r="X96" s="162" t="str">
        <f t="shared" si="16"/>
        <v>-</v>
      </c>
      <c r="Y96" s="162" t="str">
        <f t="shared" si="16"/>
        <v>-</v>
      </c>
      <c r="Z96" s="321">
        <f t="shared" si="16"/>
        <v>1.7833432328624124</v>
      </c>
      <c r="AA96" s="116"/>
      <c r="AB96" s="116"/>
      <c r="AC96" s="116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8"/>
      <c r="AP96" s="119"/>
    </row>
    <row r="97" spans="1:49" ht="12" customHeight="1" thickBot="1" x14ac:dyDescent="0.25">
      <c r="B97" s="163" t="s">
        <v>99</v>
      </c>
      <c r="C97" s="299">
        <f>SUM(C26:C95)</f>
        <v>744</v>
      </c>
      <c r="D97" s="164"/>
      <c r="E97" s="165">
        <f>SUM(E26:E95)</f>
        <v>1890.7344338989258</v>
      </c>
      <c r="F97" s="166">
        <f>SUM(F26:F95)</f>
        <v>1910.7773313903811</v>
      </c>
      <c r="G97" s="167">
        <f>SUM(G26:G95)</f>
        <v>-20.052897491455084</v>
      </c>
      <c r="H97" s="168"/>
      <c r="I97" s="169"/>
      <c r="J97" s="170"/>
      <c r="K97" s="171"/>
      <c r="L97" s="172"/>
      <c r="M97" s="173">
        <f t="shared" ref="M97:T97" si="17">SUM(M26:M95)</f>
        <v>55.283640218734782</v>
      </c>
      <c r="N97" s="165">
        <f t="shared" si="17"/>
        <v>0</v>
      </c>
      <c r="O97" s="166">
        <f t="shared" si="17"/>
        <v>0</v>
      </c>
      <c r="P97" s="166">
        <f t="shared" si="17"/>
        <v>0</v>
      </c>
      <c r="Q97" s="166">
        <f t="shared" si="17"/>
        <v>1.9845000513910782</v>
      </c>
      <c r="R97" s="166">
        <f t="shared" si="17"/>
        <v>1.7932500173151493</v>
      </c>
      <c r="S97" s="166">
        <f t="shared" si="17"/>
        <v>0.19000000000000003</v>
      </c>
      <c r="T97" s="166">
        <f t="shared" si="17"/>
        <v>0</v>
      </c>
      <c r="U97" s="169"/>
      <c r="V97" s="172"/>
      <c r="W97" s="174">
        <f>SUM(W26:W95)</f>
        <v>0</v>
      </c>
      <c r="X97" s="173">
        <f>SUM(X26:X95)</f>
        <v>0</v>
      </c>
      <c r="Y97" s="175">
        <f>SUM(Y26:Y95)</f>
        <v>0</v>
      </c>
      <c r="Z97" s="173">
        <f>SUM(Z26:Z95)</f>
        <v>55.283640218734782</v>
      </c>
      <c r="AA97" s="116"/>
      <c r="AB97" s="116"/>
      <c r="AC97" s="116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8"/>
      <c r="AP97" s="119"/>
    </row>
    <row r="98" spans="1:49" ht="12" hidden="1" customHeight="1" x14ac:dyDescent="0.2">
      <c r="B98" s="176"/>
      <c r="C98" s="177">
        <f>COUNT(C26:C95)</f>
        <v>31</v>
      </c>
      <c r="D98" s="177"/>
      <c r="E98" s="177"/>
      <c r="F98" s="177"/>
      <c r="G98" s="177"/>
      <c r="H98" s="178"/>
      <c r="I98" s="178"/>
      <c r="J98" s="178"/>
      <c r="K98" s="178"/>
      <c r="L98" s="178"/>
      <c r="M98" s="179"/>
      <c r="N98" s="177"/>
      <c r="O98" s="177"/>
      <c r="P98" s="177"/>
      <c r="Q98" s="177"/>
      <c r="R98" s="177"/>
      <c r="S98" s="177"/>
      <c r="T98" s="177"/>
      <c r="U98" s="178"/>
      <c r="V98" s="178"/>
      <c r="W98" s="177"/>
      <c r="X98" s="179"/>
      <c r="Y98" s="179"/>
      <c r="Z98" s="179"/>
      <c r="AA98" s="116"/>
      <c r="AB98" s="116"/>
      <c r="AC98" s="116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8"/>
      <c r="AP98" s="119"/>
    </row>
    <row r="99" spans="1:49" s="61" customFormat="1" ht="12" customHeight="1" thickBot="1" x14ac:dyDescent="0.25">
      <c r="B99" s="176"/>
      <c r="C99" s="177"/>
      <c r="D99" s="180"/>
      <c r="E99" s="181"/>
      <c r="F99" s="181"/>
      <c r="G99" s="181"/>
      <c r="H99" s="180"/>
      <c r="I99" s="180"/>
      <c r="J99" s="180"/>
      <c r="K99" s="180"/>
      <c r="L99" s="180"/>
      <c r="M99" s="180"/>
      <c r="N99" s="181"/>
      <c r="O99" s="181"/>
      <c r="P99" s="181"/>
      <c r="Q99" s="182"/>
      <c r="R99" s="182"/>
      <c r="S99" s="182"/>
      <c r="T99" s="181"/>
      <c r="U99" s="180"/>
      <c r="V99" s="180"/>
      <c r="W99" s="183"/>
      <c r="X99" s="184"/>
      <c r="Y99" s="185"/>
      <c r="Z99" s="186"/>
      <c r="AA99" s="116"/>
      <c r="AB99" s="116"/>
      <c r="AC99" s="116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8"/>
      <c r="AP99" s="133"/>
    </row>
    <row r="100" spans="1:49" ht="12" customHeight="1" thickBot="1" x14ac:dyDescent="0.25">
      <c r="B100" s="430" t="s">
        <v>100</v>
      </c>
      <c r="C100" s="431"/>
      <c r="D100" s="431"/>
      <c r="E100" s="413" t="s">
        <v>101</v>
      </c>
      <c r="F100" s="415"/>
      <c r="G100" s="413" t="s">
        <v>102</v>
      </c>
      <c r="H100" s="414"/>
      <c r="I100" s="415" t="s">
        <v>103</v>
      </c>
      <c r="J100" s="415"/>
      <c r="K100" s="413" t="s">
        <v>104</v>
      </c>
      <c r="L100" s="414"/>
      <c r="M100" s="415" t="s">
        <v>105</v>
      </c>
      <c r="N100" s="415"/>
      <c r="O100" s="413" t="s">
        <v>106</v>
      </c>
      <c r="P100" s="414"/>
      <c r="Q100" s="415" t="s">
        <v>107</v>
      </c>
      <c r="R100" s="415"/>
      <c r="S100" s="416" t="s">
        <v>108</v>
      </c>
      <c r="T100" s="417"/>
      <c r="U100" s="418"/>
      <c r="V100" s="415" t="s">
        <v>109</v>
      </c>
      <c r="W100" s="414"/>
      <c r="X100" s="187"/>
      <c r="Y100" s="312"/>
      <c r="Z100" s="312"/>
      <c r="AA100" s="312"/>
      <c r="AB100" s="187"/>
      <c r="AC100" s="43"/>
      <c r="AD100" s="43"/>
      <c r="AE100" s="43"/>
      <c r="AF100" s="133"/>
      <c r="AG100" s="313"/>
      <c r="AH100" s="116"/>
      <c r="AI100" s="116"/>
      <c r="AJ100" s="116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8"/>
      <c r="AW100" s="119"/>
    </row>
    <row r="101" spans="1:49" s="188" customFormat="1" ht="12" customHeight="1" x14ac:dyDescent="0.2">
      <c r="B101" s="432"/>
      <c r="C101" s="433"/>
      <c r="D101" s="433"/>
      <c r="E101" s="419" t="s">
        <v>235</v>
      </c>
      <c r="F101" s="420"/>
      <c r="G101" s="405">
        <v>21593.496236085899</v>
      </c>
      <c r="H101" s="406"/>
      <c r="I101" s="405">
        <v>21745.865133106701</v>
      </c>
      <c r="J101" s="406"/>
      <c r="K101" s="405"/>
      <c r="L101" s="406"/>
      <c r="M101" s="405"/>
      <c r="N101" s="406"/>
      <c r="O101" s="405">
        <v>36.164001226425199</v>
      </c>
      <c r="P101" s="406"/>
      <c r="Q101" s="405">
        <v>18.385000526905099</v>
      </c>
      <c r="R101" s="406"/>
      <c r="S101" s="405">
        <v>440.61923372745503</v>
      </c>
      <c r="T101" s="407"/>
      <c r="U101" s="406"/>
      <c r="V101" s="405">
        <v>9582.3169999999991</v>
      </c>
      <c r="W101" s="408"/>
      <c r="X101" s="314"/>
      <c r="Y101" s="314"/>
      <c r="Z101" s="314"/>
      <c r="AA101" s="314"/>
      <c r="AB101" s="315"/>
      <c r="AC101" s="316"/>
      <c r="AD101" s="316"/>
      <c r="AE101" s="316"/>
      <c r="AF101" s="316"/>
      <c r="AG101" s="316"/>
      <c r="AH101" s="317"/>
      <c r="AI101" s="317"/>
      <c r="AJ101" s="317"/>
      <c r="AK101" s="317"/>
      <c r="AL101" s="317"/>
      <c r="AM101" s="317"/>
      <c r="AN101" s="317"/>
      <c r="AO101" s="317"/>
      <c r="AP101" s="317"/>
      <c r="AQ101" s="317"/>
      <c r="AR101" s="317"/>
      <c r="AS101" s="317"/>
      <c r="AT101" s="317"/>
      <c r="AU101" s="317"/>
      <c r="AV101" s="317"/>
      <c r="AW101" s="317"/>
    </row>
    <row r="102" spans="1:49" s="188" customFormat="1" ht="12" customHeight="1" thickBot="1" x14ac:dyDescent="0.25">
      <c r="B102" s="434"/>
      <c r="C102" s="435"/>
      <c r="D102" s="435"/>
      <c r="E102" s="409" t="s">
        <v>275</v>
      </c>
      <c r="F102" s="410"/>
      <c r="G102" s="389">
        <v>23494.826453804999</v>
      </c>
      <c r="H102" s="391"/>
      <c r="I102" s="389">
        <v>23667.3759592772</v>
      </c>
      <c r="J102" s="391"/>
      <c r="K102" s="389"/>
      <c r="L102" s="391"/>
      <c r="M102" s="389"/>
      <c r="N102" s="391"/>
      <c r="O102" s="389">
        <v>38.1397514343262</v>
      </c>
      <c r="P102" s="391"/>
      <c r="Q102" s="389">
        <v>20.1792505979538</v>
      </c>
      <c r="R102" s="391"/>
      <c r="S102" s="389">
        <v>496.30750954151199</v>
      </c>
      <c r="T102" s="390"/>
      <c r="U102" s="391"/>
      <c r="V102" s="389">
        <v>10330.269</v>
      </c>
      <c r="W102" s="392"/>
      <c r="X102" s="314"/>
      <c r="Y102" s="318"/>
      <c r="Z102" s="318"/>
      <c r="AA102" s="318"/>
      <c r="AB102" s="318"/>
      <c r="AC102" s="316"/>
      <c r="AD102" s="319"/>
      <c r="AE102" s="319"/>
      <c r="AF102" s="319"/>
      <c r="AG102" s="319"/>
    </row>
    <row r="103" spans="1:49" ht="11.1" customHeight="1" x14ac:dyDescent="0.2">
      <c r="B103" s="189"/>
      <c r="C103" s="189"/>
      <c r="D103" s="189"/>
      <c r="E103" s="190"/>
      <c r="F103" s="190"/>
      <c r="G103" s="191"/>
      <c r="H103" s="191"/>
      <c r="I103" s="191"/>
      <c r="J103" s="191"/>
      <c r="K103" s="191"/>
      <c r="L103" s="191"/>
      <c r="M103" s="191"/>
      <c r="N103" s="191"/>
      <c r="O103" s="187"/>
      <c r="P103" s="187"/>
      <c r="Q103" s="191"/>
      <c r="R103" s="191"/>
      <c r="S103" s="191"/>
      <c r="T103" s="192"/>
      <c r="U103" s="192"/>
      <c r="V103" s="192"/>
      <c r="W103" s="192"/>
      <c r="X103" s="193"/>
      <c r="Y103" s="194"/>
      <c r="Z103" s="194"/>
      <c r="AA103" s="195"/>
      <c r="AB103" s="195"/>
      <c r="AC103" s="43"/>
      <c r="AD103" s="196"/>
      <c r="AE103" s="196"/>
      <c r="AF103" s="196"/>
      <c r="AG103" s="196"/>
    </row>
    <row r="104" spans="1:49" s="197" customFormat="1" ht="14.1" customHeight="1" x14ac:dyDescent="0.25">
      <c r="B104" s="198" t="s">
        <v>111</v>
      </c>
      <c r="C104" s="198"/>
      <c r="D104" s="24"/>
      <c r="E104" s="199"/>
      <c r="G104" s="200" t="s">
        <v>112</v>
      </c>
      <c r="H104" s="393"/>
      <c r="I104" s="393"/>
      <c r="J104" s="201" t="s">
        <v>113</v>
      </c>
      <c r="K104" s="394"/>
      <c r="L104" s="394"/>
      <c r="M104" s="202"/>
      <c r="N104" s="24" t="s">
        <v>114</v>
      </c>
      <c r="O104" s="198"/>
      <c r="P104" s="198" t="s">
        <v>115</v>
      </c>
      <c r="Q104" s="24"/>
      <c r="R104" s="199"/>
      <c r="S104" s="199"/>
      <c r="T104" s="395" t="s">
        <v>116</v>
      </c>
      <c r="U104" s="395"/>
      <c r="V104" s="203"/>
      <c r="W104" s="396" t="s">
        <v>117</v>
      </c>
      <c r="X104" s="397"/>
      <c r="Y104" s="397"/>
      <c r="Z104" s="398"/>
    </row>
    <row r="105" spans="1:49" s="197" customFormat="1" ht="14.1" customHeight="1" x14ac:dyDescent="0.25">
      <c r="B105" s="198" t="s">
        <v>118</v>
      </c>
      <c r="C105" s="198"/>
      <c r="D105" s="24"/>
      <c r="E105" s="199"/>
      <c r="F105" s="24"/>
      <c r="G105" s="204"/>
      <c r="J105" s="386"/>
      <c r="K105" s="386"/>
      <c r="L105" s="199" t="s">
        <v>119</v>
      </c>
      <c r="P105" s="197" t="s">
        <v>120</v>
      </c>
      <c r="R105" s="202"/>
      <c r="S105" s="205"/>
      <c r="T105" s="395"/>
      <c r="U105" s="395"/>
      <c r="V105" s="206"/>
      <c r="W105" s="399"/>
      <c r="X105" s="400"/>
      <c r="Y105" s="400"/>
      <c r="Z105" s="401"/>
    </row>
    <row r="106" spans="1:49" s="197" customFormat="1" ht="14.1" customHeight="1" x14ac:dyDescent="0.25">
      <c r="B106" s="198" t="s">
        <v>121</v>
      </c>
      <c r="C106" s="198"/>
      <c r="D106" s="24"/>
      <c r="E106" s="199"/>
      <c r="F106" s="24"/>
      <c r="G106" s="204"/>
      <c r="J106" s="386"/>
      <c r="K106" s="386"/>
      <c r="L106" s="199" t="s">
        <v>122</v>
      </c>
      <c r="M106" s="24"/>
      <c r="N106" s="199"/>
      <c r="O106" s="24"/>
      <c r="P106" s="199"/>
      <c r="Q106" s="199"/>
      <c r="R106" s="207"/>
      <c r="S106" s="205"/>
      <c r="T106" s="395"/>
      <c r="U106" s="395"/>
      <c r="V106" s="206"/>
      <c r="W106" s="399"/>
      <c r="X106" s="400"/>
      <c r="Y106" s="400"/>
      <c r="Z106" s="401"/>
    </row>
    <row r="107" spans="1:49" s="197" customFormat="1" ht="14.1" customHeight="1" x14ac:dyDescent="0.25">
      <c r="B107" s="198" t="s">
        <v>123</v>
      </c>
      <c r="C107" s="198"/>
      <c r="D107" s="24"/>
      <c r="G107" s="200" t="s">
        <v>112</v>
      </c>
      <c r="H107" s="393"/>
      <c r="I107" s="393"/>
      <c r="J107" s="208" t="s">
        <v>113</v>
      </c>
      <c r="K107" s="394"/>
      <c r="L107" s="394"/>
      <c r="M107" s="202"/>
      <c r="N107" s="24" t="s">
        <v>114</v>
      </c>
      <c r="O107" s="209"/>
      <c r="P107" s="209" t="s">
        <v>124</v>
      </c>
      <c r="Q107" s="13"/>
      <c r="R107" s="384" t="s">
        <v>196</v>
      </c>
      <c r="S107" s="384"/>
      <c r="T107" s="395"/>
      <c r="U107" s="395"/>
      <c r="V107" s="210"/>
      <c r="W107" s="399"/>
      <c r="X107" s="400"/>
      <c r="Y107" s="400"/>
      <c r="Z107" s="401"/>
    </row>
    <row r="108" spans="1:49" s="197" customFormat="1" ht="14.1" customHeight="1" x14ac:dyDescent="0.25">
      <c r="B108" s="198" t="s">
        <v>126</v>
      </c>
      <c r="C108" s="198"/>
      <c r="D108" s="24"/>
      <c r="E108" s="199"/>
      <c r="F108" s="24"/>
      <c r="G108" s="204"/>
      <c r="H108" s="24"/>
      <c r="I108" s="199"/>
      <c r="J108" s="24"/>
      <c r="K108" s="211"/>
      <c r="L108" s="24"/>
      <c r="M108" s="24"/>
      <c r="N108" s="199"/>
      <c r="O108" s="211"/>
      <c r="P108" s="211"/>
      <c r="Q108" s="211"/>
      <c r="R108" s="207"/>
      <c r="S108" s="207"/>
      <c r="T108" s="395"/>
      <c r="U108" s="395"/>
      <c r="V108" s="206"/>
      <c r="W108" s="399"/>
      <c r="X108" s="400"/>
      <c r="Y108" s="400"/>
      <c r="Z108" s="401"/>
    </row>
    <row r="109" spans="1:49" s="9" customFormat="1" ht="14.1" customHeight="1" x14ac:dyDescent="0.25">
      <c r="B109" s="203" t="s">
        <v>127</v>
      </c>
      <c r="C109" s="203"/>
      <c r="D109" s="203"/>
      <c r="E109" s="203"/>
      <c r="F109" s="212"/>
      <c r="H109" s="213">
        <f>24*(C98)-C97</f>
        <v>0</v>
      </c>
      <c r="I109" s="214" t="s">
        <v>59</v>
      </c>
      <c r="J109" s="385">
        <f>IF(C97=0,0,H109*Z97/C97)</f>
        <v>0</v>
      </c>
      <c r="K109" s="385"/>
      <c r="L109" s="215" t="s">
        <v>64</v>
      </c>
      <c r="M109" s="216"/>
      <c r="N109" s="215"/>
      <c r="O109" s="215"/>
      <c r="P109" s="203"/>
      <c r="Q109" s="203"/>
      <c r="R109" s="203"/>
      <c r="S109" s="203"/>
      <c r="T109" s="217"/>
      <c r="U109" s="26"/>
      <c r="V109" s="26"/>
      <c r="W109" s="399"/>
      <c r="X109" s="400"/>
      <c r="Y109" s="400"/>
      <c r="Z109" s="401"/>
    </row>
    <row r="110" spans="1:49" s="197" customFormat="1" ht="14.1" customHeight="1" x14ac:dyDescent="0.25">
      <c r="B110" s="198" t="s">
        <v>128</v>
      </c>
      <c r="C110" s="198"/>
      <c r="D110" s="24"/>
      <c r="E110" s="199"/>
      <c r="F110" s="24"/>
      <c r="G110" s="204"/>
      <c r="H110" s="14">
        <v>0</v>
      </c>
      <c r="I110" s="199" t="s">
        <v>62</v>
      </c>
      <c r="J110" s="386">
        <v>0</v>
      </c>
      <c r="K110" s="386"/>
      <c r="L110" s="24" t="s">
        <v>119</v>
      </c>
      <c r="M110" s="24"/>
      <c r="N110" s="24"/>
      <c r="O110" s="24"/>
      <c r="P110" s="24"/>
      <c r="Q110" s="24"/>
      <c r="R110" s="207"/>
      <c r="S110" s="207"/>
      <c r="T110" s="218"/>
      <c r="U110" s="218"/>
      <c r="V110" s="206"/>
      <c r="W110" s="402"/>
      <c r="X110" s="403"/>
      <c r="Y110" s="403"/>
      <c r="Z110" s="404"/>
    </row>
    <row r="111" spans="1:49" s="219" customFormat="1" ht="14.1" customHeight="1" x14ac:dyDescent="0.25">
      <c r="A111" s="220"/>
      <c r="B111" s="24" t="s">
        <v>129</v>
      </c>
      <c r="C111" s="24"/>
      <c r="D111" s="24"/>
      <c r="E111" s="387" t="s">
        <v>130</v>
      </c>
      <c r="F111" s="387"/>
      <c r="G111" s="387"/>
      <c r="J111" s="388">
        <f>M97+J105+J109</f>
        <v>55.283640218734782</v>
      </c>
      <c r="K111" s="388"/>
      <c r="L111" s="24" t="s">
        <v>119</v>
      </c>
      <c r="M111" s="211"/>
      <c r="N111" s="211"/>
      <c r="O111" s="211"/>
      <c r="P111" s="211"/>
      <c r="Q111" s="211"/>
      <c r="R111" s="211"/>
      <c r="S111" s="211"/>
      <c r="T111" s="221"/>
      <c r="U111" s="221"/>
      <c r="V111" s="221"/>
      <c r="W111" s="221"/>
      <c r="X111" s="221"/>
      <c r="Y111" s="206"/>
      <c r="Z111" s="221"/>
    </row>
    <row r="112" spans="1:49" s="197" customFormat="1" ht="14.1" customHeight="1" x14ac:dyDescent="0.25">
      <c r="A112" s="222"/>
      <c r="B112" s="24" t="s">
        <v>129</v>
      </c>
      <c r="C112" s="198"/>
      <c r="D112" s="24"/>
      <c r="E112" s="387" t="s">
        <v>130</v>
      </c>
      <c r="F112" s="387"/>
      <c r="G112" s="387"/>
      <c r="J112" s="386">
        <v>0</v>
      </c>
      <c r="K112" s="386"/>
      <c r="L112" s="24" t="s">
        <v>131</v>
      </c>
      <c r="M112" s="211"/>
      <c r="N112" s="223"/>
      <c r="O112" s="223"/>
      <c r="P112" s="223"/>
      <c r="Q112" s="223"/>
      <c r="R112" s="223"/>
      <c r="S112" s="223"/>
      <c r="T112" s="224"/>
      <c r="U112" s="224"/>
      <c r="V112" s="224"/>
      <c r="W112" s="224"/>
      <c r="X112" s="224"/>
      <c r="Y112" s="206"/>
      <c r="Z112" s="224"/>
    </row>
    <row r="113" spans="1:23" ht="12" customHeight="1" x14ac:dyDescent="0.2">
      <c r="B113" s="225"/>
      <c r="C113" s="225"/>
      <c r="D113" s="225"/>
      <c r="E113" s="225"/>
      <c r="F113" s="225"/>
      <c r="G113" s="225"/>
      <c r="H113" s="225"/>
      <c r="I113" s="225"/>
      <c r="J113" s="226"/>
      <c r="K113" s="226"/>
      <c r="L113" s="226"/>
      <c r="M113" s="226"/>
      <c r="N113" s="226"/>
      <c r="O113" s="225"/>
      <c r="P113" s="227"/>
      <c r="Q113" s="227"/>
      <c r="R113" s="227"/>
      <c r="S113" s="227"/>
      <c r="T113" s="228"/>
    </row>
    <row r="114" spans="1:23" ht="12" customHeight="1" x14ac:dyDescent="0.2">
      <c r="B114" s="225"/>
      <c r="C114" s="225"/>
      <c r="D114" s="225"/>
      <c r="E114" s="225"/>
      <c r="F114" s="225"/>
      <c r="G114" s="225"/>
      <c r="H114" s="225"/>
      <c r="I114" s="225"/>
      <c r="J114" s="226"/>
      <c r="K114" s="226"/>
      <c r="L114" s="226"/>
      <c r="M114" s="226"/>
      <c r="N114" s="226"/>
      <c r="O114" s="225"/>
      <c r="P114" s="227"/>
      <c r="Q114" s="227"/>
      <c r="R114" s="227"/>
      <c r="S114" s="227"/>
      <c r="T114" s="228"/>
    </row>
    <row r="115" spans="1:23" ht="15.75" customHeight="1" x14ac:dyDescent="0.25">
      <c r="B115" s="378" t="s">
        <v>238</v>
      </c>
      <c r="C115" s="378"/>
      <c r="D115" s="378"/>
      <c r="E115" s="378"/>
      <c r="F115" s="378"/>
      <c r="G115" s="378"/>
      <c r="H115" s="378"/>
      <c r="I115" s="378"/>
      <c r="J115" s="378"/>
      <c r="K115" s="378"/>
      <c r="L115" s="378"/>
      <c r="M115" s="378"/>
      <c r="N115" s="378"/>
      <c r="O115" s="378"/>
      <c r="P115" s="378"/>
      <c r="Q115" s="378"/>
      <c r="R115" s="378"/>
      <c r="S115" s="378"/>
      <c r="T115" s="378"/>
      <c r="U115" s="378"/>
    </row>
    <row r="116" spans="1:23" ht="15.75" customHeight="1" x14ac:dyDescent="0.25">
      <c r="B116" s="229"/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</row>
    <row r="117" spans="1:23" ht="14.1" customHeight="1" x14ac:dyDescent="0.2">
      <c r="B117" s="379" t="s">
        <v>237</v>
      </c>
      <c r="C117" s="379"/>
      <c r="D117" s="379"/>
      <c r="E117" s="379"/>
      <c r="F117" s="379"/>
      <c r="G117" s="379"/>
      <c r="H117" s="379"/>
      <c r="I117" s="379"/>
      <c r="J117" s="379"/>
      <c r="K117" s="379"/>
      <c r="L117" s="379"/>
      <c r="M117" s="379"/>
      <c r="N117" s="379"/>
      <c r="O117" s="379"/>
      <c r="P117" s="379"/>
      <c r="Q117" s="379"/>
      <c r="R117" s="379"/>
      <c r="S117" s="379"/>
      <c r="T117" s="379"/>
      <c r="U117" s="379"/>
      <c r="V117" s="230"/>
    </row>
    <row r="118" spans="1:23" ht="14.1" customHeight="1" x14ac:dyDescent="0.2">
      <c r="B118" s="379"/>
      <c r="C118" s="379"/>
      <c r="D118" s="379"/>
      <c r="E118" s="379"/>
      <c r="F118" s="379"/>
      <c r="G118" s="379"/>
      <c r="H118" s="379"/>
      <c r="I118" s="379"/>
      <c r="J118" s="379"/>
      <c r="K118" s="379"/>
      <c r="L118" s="379"/>
      <c r="M118" s="379"/>
      <c r="N118" s="379"/>
      <c r="O118" s="379"/>
      <c r="P118" s="379"/>
      <c r="Q118" s="379"/>
      <c r="R118" s="379"/>
      <c r="S118" s="379"/>
      <c r="T118" s="379"/>
      <c r="U118" s="379"/>
      <c r="V118" s="230"/>
    </row>
    <row r="119" spans="1:23" ht="14.1" customHeight="1" x14ac:dyDescent="0.2">
      <c r="B119" s="379"/>
      <c r="C119" s="379"/>
      <c r="D119" s="379"/>
      <c r="E119" s="379"/>
      <c r="F119" s="379"/>
      <c r="G119" s="379"/>
      <c r="H119" s="379"/>
      <c r="I119" s="379"/>
      <c r="J119" s="379"/>
      <c r="K119" s="379"/>
      <c r="L119" s="379"/>
      <c r="M119" s="379"/>
      <c r="N119" s="379"/>
      <c r="O119" s="379"/>
      <c r="P119" s="379"/>
      <c r="Q119" s="379"/>
      <c r="R119" s="379"/>
      <c r="S119" s="379"/>
      <c r="T119" s="379"/>
      <c r="U119" s="379"/>
      <c r="V119" s="230"/>
    </row>
    <row r="120" spans="1:23" ht="44.25" customHeight="1" x14ac:dyDescent="0.2">
      <c r="B120" s="379"/>
      <c r="C120" s="379"/>
      <c r="D120" s="379"/>
      <c r="E120" s="379"/>
      <c r="F120" s="379"/>
      <c r="G120" s="379"/>
      <c r="H120" s="379"/>
      <c r="I120" s="379"/>
      <c r="J120" s="379"/>
      <c r="K120" s="379"/>
      <c r="L120" s="379"/>
      <c r="M120" s="379"/>
      <c r="N120" s="379"/>
      <c r="O120" s="379"/>
      <c r="P120" s="379"/>
      <c r="Q120" s="379"/>
      <c r="R120" s="379"/>
      <c r="S120" s="379"/>
      <c r="T120" s="379"/>
      <c r="U120" s="379"/>
      <c r="V120" s="230"/>
    </row>
    <row r="121" spans="1:23" ht="14.1" customHeight="1" x14ac:dyDescent="0.2">
      <c r="A121" s="231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  <c r="R121" s="232"/>
      <c r="S121" s="233"/>
      <c r="T121" s="234"/>
      <c r="U121" s="235" t="s">
        <v>64</v>
      </c>
      <c r="V121" s="236"/>
      <c r="W121" s="231"/>
    </row>
    <row r="122" spans="1:23" ht="14.1" customHeight="1" x14ac:dyDescent="0.2">
      <c r="A122" s="231"/>
      <c r="B122" s="237" t="s">
        <v>133</v>
      </c>
      <c r="C122" s="238"/>
      <c r="D122" s="238"/>
      <c r="E122" s="238"/>
      <c r="F122" s="238"/>
      <c r="G122" s="238"/>
      <c r="H122" s="238"/>
      <c r="I122" s="238"/>
      <c r="J122" s="238"/>
      <c r="K122" s="380" t="s">
        <v>134</v>
      </c>
      <c r="L122" s="380"/>
      <c r="M122" s="380"/>
      <c r="N122" s="380"/>
      <c r="O122" s="380"/>
      <c r="P122" s="380"/>
      <c r="Q122" s="238" t="s">
        <v>135</v>
      </c>
      <c r="R122" s="233">
        <v>0</v>
      </c>
      <c r="S122" s="233"/>
      <c r="T122" s="234"/>
      <c r="U122" s="235" t="s">
        <v>64</v>
      </c>
      <c r="V122" s="236"/>
      <c r="W122" s="231"/>
    </row>
    <row r="123" spans="1:23" ht="14.1" customHeight="1" x14ac:dyDescent="0.2">
      <c r="A123" s="231"/>
      <c r="B123" s="239"/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240"/>
      <c r="U123" s="241"/>
      <c r="V123" s="242"/>
      <c r="W123" s="231"/>
    </row>
    <row r="124" spans="1:23" ht="14.1" customHeight="1" x14ac:dyDescent="0.2">
      <c r="A124" s="231"/>
      <c r="B124" s="239"/>
      <c r="C124" s="232"/>
      <c r="D124" s="232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40"/>
      <c r="U124" s="241"/>
      <c r="V124" s="242"/>
      <c r="W124" s="231"/>
    </row>
    <row r="125" spans="1:23" ht="14.1" customHeight="1" x14ac:dyDescent="0.25">
      <c r="B125" s="239" t="s">
        <v>136</v>
      </c>
      <c r="C125" s="239"/>
      <c r="D125" s="239"/>
      <c r="E125" s="239"/>
      <c r="F125" s="239"/>
      <c r="G125" s="239"/>
      <c r="H125" s="239"/>
      <c r="I125" s="239"/>
      <c r="J125" s="243"/>
      <c r="K125" s="244"/>
      <c r="L125" s="245"/>
      <c r="M125" s="245"/>
      <c r="N125" s="245"/>
      <c r="O125" s="245"/>
      <c r="P125" s="245"/>
      <c r="Q125" s="246"/>
      <c r="R125" s="381">
        <f>J111</f>
        <v>55.283640218734782</v>
      </c>
      <c r="S125" s="381"/>
      <c r="T125" s="241" t="s">
        <v>64</v>
      </c>
    </row>
    <row r="126" spans="1:23" ht="14.1" customHeight="1" x14ac:dyDescent="0.25">
      <c r="B126" s="239"/>
      <c r="C126" s="239"/>
      <c r="D126" s="239"/>
      <c r="E126" s="239"/>
      <c r="F126" s="239"/>
      <c r="G126" s="239"/>
      <c r="H126" s="239"/>
      <c r="I126" s="239"/>
      <c r="J126" s="243"/>
      <c r="K126" s="244"/>
      <c r="L126" s="247"/>
      <c r="M126" s="247"/>
      <c r="N126" s="247"/>
      <c r="O126" s="247"/>
      <c r="P126" s="247"/>
      <c r="Q126" s="239"/>
      <c r="R126" s="248"/>
      <c r="S126" s="249"/>
      <c r="T126" s="241"/>
    </row>
    <row r="127" spans="1:23" ht="14.1" customHeight="1" x14ac:dyDescent="0.25">
      <c r="B127" s="239" t="s">
        <v>137</v>
      </c>
      <c r="C127" s="239"/>
      <c r="D127" s="239"/>
      <c r="E127" s="239"/>
      <c r="F127" s="239"/>
      <c r="G127" s="239"/>
      <c r="H127" s="239"/>
      <c r="I127" s="239"/>
      <c r="J127" s="243"/>
      <c r="K127" s="244"/>
      <c r="L127" s="247"/>
      <c r="M127" s="247"/>
      <c r="N127" s="247"/>
      <c r="O127" s="247"/>
      <c r="P127" s="247"/>
      <c r="Q127" s="239"/>
      <c r="R127" s="382">
        <f>J112</f>
        <v>0</v>
      </c>
      <c r="S127" s="382"/>
      <c r="T127" s="241" t="s">
        <v>138</v>
      </c>
    </row>
    <row r="128" spans="1:23" ht="14.1" customHeight="1" x14ac:dyDescent="0.25">
      <c r="B128" s="239"/>
      <c r="C128" s="239"/>
      <c r="D128" s="239"/>
      <c r="E128" s="239"/>
      <c r="F128" s="239"/>
      <c r="G128" s="239"/>
      <c r="H128" s="239"/>
      <c r="I128" s="239"/>
      <c r="J128" s="243"/>
      <c r="K128" s="244"/>
      <c r="L128" s="247"/>
      <c r="M128" s="247"/>
      <c r="N128" s="247"/>
      <c r="O128" s="247"/>
      <c r="P128" s="247"/>
      <c r="Q128" s="239"/>
      <c r="R128" s="249"/>
      <c r="S128" s="249"/>
      <c r="T128" s="250"/>
      <c r="U128" s="241"/>
    </row>
    <row r="129" spans="2:21" ht="14.1" customHeight="1" x14ac:dyDescent="0.25">
      <c r="B129" s="239"/>
      <c r="C129" s="239"/>
      <c r="D129" s="239"/>
      <c r="E129" s="239"/>
      <c r="F129" s="239"/>
      <c r="G129" s="239"/>
      <c r="H129" s="239"/>
      <c r="I129" s="239"/>
      <c r="J129" s="243"/>
      <c r="K129" s="244"/>
      <c r="L129" s="247"/>
      <c r="M129" s="247"/>
      <c r="N129" s="247"/>
      <c r="O129" s="247"/>
      <c r="P129" s="247"/>
      <c r="Q129" s="239"/>
      <c r="R129" s="249"/>
      <c r="S129" s="249"/>
      <c r="T129" s="250"/>
      <c r="U129" s="241"/>
    </row>
    <row r="130" spans="2:21" ht="14.1" customHeight="1" x14ac:dyDescent="0.2">
      <c r="B130" s="239" t="s">
        <v>139</v>
      </c>
      <c r="C130" s="239"/>
      <c r="D130" s="239"/>
      <c r="E130" s="239"/>
      <c r="F130" s="239"/>
      <c r="G130" s="239"/>
      <c r="H130" s="239"/>
      <c r="I130" s="239"/>
      <c r="J130" s="239"/>
      <c r="K130" s="251"/>
      <c r="L130" s="252" t="s">
        <v>140</v>
      </c>
      <c r="M130" s="252"/>
      <c r="N130" s="252"/>
      <c r="O130" s="252"/>
      <c r="P130" s="251"/>
      <c r="Q130" s="253"/>
      <c r="R130" s="383" t="str">
        <f>R107</f>
        <v>/ Кузнецов А.С. /</v>
      </c>
      <c r="S130" s="383"/>
      <c r="T130" s="254"/>
      <c r="U130" s="254"/>
    </row>
    <row r="131" spans="2:21" ht="14.1" customHeight="1" x14ac:dyDescent="0.2">
      <c r="B131" s="244"/>
      <c r="C131" s="244"/>
      <c r="D131" s="244"/>
      <c r="E131" s="244"/>
      <c r="F131" s="244"/>
      <c r="G131" s="244"/>
      <c r="H131" s="244"/>
      <c r="I131" s="244"/>
      <c r="J131" s="244"/>
      <c r="K131" s="244"/>
      <c r="L131" s="244"/>
      <c r="M131" s="244"/>
      <c r="N131" s="244"/>
      <c r="O131" s="244"/>
      <c r="P131" s="244"/>
      <c r="Q131" s="244"/>
      <c r="R131" s="244"/>
      <c r="S131" s="244"/>
      <c r="T131" s="255"/>
      <c r="U131" s="244"/>
    </row>
    <row r="132" spans="2:21" ht="12" customHeight="1" x14ac:dyDescent="0.2">
      <c r="L132" s="61"/>
      <c r="M132" s="61"/>
      <c r="N132" s="61"/>
      <c r="O132" s="61"/>
    </row>
    <row r="133" spans="2:21" ht="14.1" customHeight="1" x14ac:dyDescent="0.2">
      <c r="B133" s="239" t="s">
        <v>141</v>
      </c>
      <c r="C133" s="239"/>
      <c r="D133" s="239"/>
      <c r="E133" s="239"/>
      <c r="F133" s="239"/>
      <c r="G133" s="239"/>
      <c r="H133" s="239"/>
      <c r="I133" s="239"/>
      <c r="J133" s="239"/>
      <c r="K133" s="239"/>
      <c r="L133" s="246"/>
      <c r="M133" s="256"/>
      <c r="N133" s="256"/>
      <c r="O133" s="256"/>
      <c r="P133" s="239"/>
      <c r="R133" s="254" t="s">
        <v>199</v>
      </c>
      <c r="S133" s="254"/>
      <c r="T133" s="254"/>
      <c r="U133" s="254"/>
    </row>
    <row r="134" spans="2:21" ht="14.1" customHeight="1" x14ac:dyDescent="0.2">
      <c r="B134" s="244"/>
      <c r="C134" s="244"/>
      <c r="D134" s="244"/>
      <c r="E134" s="244"/>
      <c r="F134" s="244"/>
      <c r="G134" s="244"/>
      <c r="H134" s="244"/>
      <c r="I134" s="244"/>
      <c r="J134" s="244"/>
      <c r="K134" s="244"/>
      <c r="L134" s="244"/>
      <c r="M134" s="244"/>
      <c r="N134" s="244"/>
      <c r="O134" s="244"/>
      <c r="P134" s="244"/>
      <c r="Q134" s="244"/>
      <c r="R134" s="244"/>
      <c r="S134" s="244"/>
      <c r="T134" s="255"/>
      <c r="U134" s="244"/>
    </row>
    <row r="158" spans="5:5" ht="12" customHeight="1" x14ac:dyDescent="0.2">
      <c r="E158" s="257"/>
    </row>
    <row r="159" spans="5:5" ht="12" customHeight="1" x14ac:dyDescent="0.2">
      <c r="E159" s="257"/>
    </row>
  </sheetData>
  <mergeCells count="53">
    <mergeCell ref="X22:Y23"/>
    <mergeCell ref="Z22:Z23"/>
    <mergeCell ref="E23:M23"/>
    <mergeCell ref="N23:W23"/>
    <mergeCell ref="B100:D102"/>
    <mergeCell ref="E100:F100"/>
    <mergeCell ref="G100:H100"/>
    <mergeCell ref="I100:J100"/>
    <mergeCell ref="K100:L100"/>
    <mergeCell ref="M100:N100"/>
    <mergeCell ref="S101:U101"/>
    <mergeCell ref="V101:W101"/>
    <mergeCell ref="E102:F102"/>
    <mergeCell ref="Q102:R102"/>
    <mergeCell ref="O100:P100"/>
    <mergeCell ref="Q100:R100"/>
    <mergeCell ref="S100:U100"/>
    <mergeCell ref="V100:W100"/>
    <mergeCell ref="E101:F101"/>
    <mergeCell ref="G101:H101"/>
    <mergeCell ref="Q101:R101"/>
    <mergeCell ref="I101:J101"/>
    <mergeCell ref="K101:L101"/>
    <mergeCell ref="M101:N101"/>
    <mergeCell ref="O101:P101"/>
    <mergeCell ref="V102:W102"/>
    <mergeCell ref="H104:I104"/>
    <mergeCell ref="K104:L104"/>
    <mergeCell ref="T104:U108"/>
    <mergeCell ref="W104:Z110"/>
    <mergeCell ref="J105:K105"/>
    <mergeCell ref="J106:K106"/>
    <mergeCell ref="H107:I107"/>
    <mergeCell ref="K107:L107"/>
    <mergeCell ref="S102:U102"/>
    <mergeCell ref="G102:H102"/>
    <mergeCell ref="I102:J102"/>
    <mergeCell ref="K102:L102"/>
    <mergeCell ref="M102:N102"/>
    <mergeCell ref="O102:P102"/>
    <mergeCell ref="R130:S130"/>
    <mergeCell ref="R107:S107"/>
    <mergeCell ref="J109:K109"/>
    <mergeCell ref="J110:K110"/>
    <mergeCell ref="E111:G111"/>
    <mergeCell ref="J111:K111"/>
    <mergeCell ref="E112:G112"/>
    <mergeCell ref="J112:K112"/>
    <mergeCell ref="B115:U115"/>
    <mergeCell ref="B117:U120"/>
    <mergeCell ref="K122:P122"/>
    <mergeCell ref="R125:S125"/>
    <mergeCell ref="R127:S127"/>
  </mergeCells>
  <dataValidations count="2">
    <dataValidation type="decimal" allowBlank="1" showInputMessage="1" showErrorMessage="1" error="М1 не больше 200 тонн в сутки" sqref="D113:D114 D109">
      <formula1>0</formula1>
      <formula2>1500</formula2>
    </dataValidation>
    <dataValidation type="decimal" allowBlank="1" showInputMessage="1" showErrorMessage="1" error="Т2 Диапазон от 20 до 60 градусов" sqref="I113:I114">
      <formula1>0</formula1>
      <formula2>10</formula2>
    </dataValidation>
  </dataValidations>
  <pageMargins left="0.35433070866141736" right="0.19685039370078741" top="0.19685039370078741" bottom="0.24" header="0.15748031496062992" footer="0.23622047244094491"/>
  <pageSetup paperSize="9" scale="65" fitToHeight="4" orientation="landscape" r:id="rId1"/>
  <rowBreaks count="1" manualBreakCount="1">
    <brk id="112" min="1" max="2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7"/>
  <sheetViews>
    <sheetView tabSelected="1" view="pageBreakPreview" zoomScaleNormal="85" zoomScaleSheetLayoutView="100" workbookViewId="0">
      <selection activeCell="V101" sqref="V101"/>
    </sheetView>
  </sheetViews>
  <sheetFormatPr defaultColWidth="9.28515625" defaultRowHeight="12" customHeight="1" x14ac:dyDescent="0.2"/>
  <cols>
    <col min="1" max="1" width="0.85546875" style="1" customWidth="1"/>
    <col min="2" max="2" width="9.140625" style="1" customWidth="1"/>
    <col min="3" max="3" width="6.7109375" style="1" customWidth="1"/>
    <col min="4" max="4" width="4.7109375" style="1" customWidth="1"/>
    <col min="5" max="7" width="9.7109375" style="1" customWidth="1"/>
    <col min="8" max="10" width="7.5703125" style="1" customWidth="1"/>
    <col min="11" max="12" width="6.7109375" style="1" customWidth="1"/>
    <col min="13" max="16" width="9.7109375" style="1" customWidth="1"/>
    <col min="17" max="19" width="8.85546875" style="1" customWidth="1"/>
    <col min="20" max="20" width="8.85546875" style="2" customWidth="1"/>
    <col min="21" max="22" width="7.5703125" style="1" customWidth="1"/>
    <col min="23" max="25" width="8.7109375" style="1" customWidth="1"/>
    <col min="26" max="26" width="10.7109375" style="1" customWidth="1"/>
    <col min="27" max="27" width="1.7109375" style="1" customWidth="1"/>
    <col min="28" max="16384" width="9.28515625" style="1"/>
  </cols>
  <sheetData>
    <row r="1" spans="1:28" ht="15" customHeight="1" x14ac:dyDescent="0.25">
      <c r="A1" s="3"/>
      <c r="B1" s="4"/>
      <c r="C1" s="4"/>
      <c r="D1" s="4"/>
      <c r="E1" s="4"/>
      <c r="F1" s="4"/>
      <c r="G1" s="4"/>
      <c r="H1" s="4"/>
      <c r="I1" s="5"/>
      <c r="J1" s="3"/>
      <c r="K1" s="6"/>
      <c r="L1" s="4"/>
      <c r="M1" s="4"/>
      <c r="N1" s="6" t="s">
        <v>309</v>
      </c>
      <c r="O1" s="4"/>
      <c r="P1" s="4"/>
      <c r="Q1" s="4"/>
      <c r="R1" s="4"/>
      <c r="S1" s="4"/>
      <c r="T1" s="7"/>
      <c r="U1" s="4"/>
      <c r="V1" s="4"/>
      <c r="W1" s="4"/>
      <c r="X1" s="4"/>
      <c r="Y1" s="4"/>
      <c r="AA1" s="8"/>
      <c r="AB1" s="4"/>
    </row>
    <row r="2" spans="1:28" ht="3.75" customHeight="1" x14ac:dyDescent="0.25">
      <c r="A2" s="3"/>
      <c r="B2" s="4"/>
      <c r="C2" s="4"/>
      <c r="D2" s="4"/>
      <c r="E2" s="4"/>
      <c r="F2" s="4"/>
      <c r="G2" s="4"/>
      <c r="H2" s="4"/>
      <c r="I2" s="5"/>
      <c r="J2" s="3"/>
      <c r="K2" s="6"/>
      <c r="L2" s="4"/>
      <c r="M2" s="4"/>
      <c r="N2" s="6"/>
      <c r="O2" s="4"/>
      <c r="P2" s="4"/>
      <c r="Q2" s="4"/>
      <c r="R2" s="4"/>
      <c r="S2" s="4"/>
      <c r="T2" s="7"/>
      <c r="U2" s="4"/>
      <c r="V2" s="4"/>
      <c r="W2" s="4"/>
      <c r="X2" s="4"/>
      <c r="Y2" s="4"/>
      <c r="AA2" s="8"/>
      <c r="AB2" s="4"/>
    </row>
    <row r="3" spans="1:28" s="9" customFormat="1" ht="12.95" customHeight="1" x14ac:dyDescent="0.25">
      <c r="A3" s="10"/>
      <c r="B3" s="11" t="s">
        <v>1</v>
      </c>
      <c r="C3" s="12"/>
      <c r="D3" s="10"/>
      <c r="E3" s="10"/>
      <c r="F3" s="10"/>
      <c r="G3" s="10"/>
      <c r="H3" s="10"/>
      <c r="I3" s="13"/>
      <c r="J3" s="14"/>
      <c r="K3" s="10"/>
      <c r="L3" s="10"/>
      <c r="M3" s="10"/>
      <c r="N3" s="15"/>
      <c r="O3" s="12"/>
      <c r="P3" s="10"/>
      <c r="Q3" s="10"/>
      <c r="R3" s="10"/>
      <c r="S3" s="10"/>
      <c r="T3" s="16"/>
      <c r="U3" s="17"/>
      <c r="V3" s="18"/>
      <c r="W3" s="19"/>
      <c r="X3" s="16"/>
      <c r="Y3" s="18" t="s">
        <v>2</v>
      </c>
      <c r="Z3" s="10"/>
      <c r="AA3" s="10"/>
      <c r="AB3" s="311" t="s">
        <v>3</v>
      </c>
    </row>
    <row r="4" spans="1:28" s="9" customFormat="1" ht="12.95" customHeight="1" x14ac:dyDescent="0.25">
      <c r="A4" s="10"/>
      <c r="B4" s="11" t="s">
        <v>4</v>
      </c>
      <c r="C4" s="12"/>
      <c r="D4" s="10"/>
      <c r="E4" s="10"/>
      <c r="F4" s="10"/>
      <c r="G4" s="10"/>
      <c r="H4" s="10"/>
      <c r="I4" s="10"/>
      <c r="J4" s="15"/>
      <c r="K4" s="20"/>
      <c r="L4" s="10"/>
      <c r="M4" s="10"/>
      <c r="N4" s="10"/>
      <c r="O4" s="15"/>
      <c r="P4" s="20"/>
      <c r="Q4" s="20"/>
      <c r="R4" s="20"/>
      <c r="S4" s="20"/>
      <c r="T4" s="21"/>
      <c r="U4" s="16"/>
      <c r="V4" s="18"/>
      <c r="W4" s="16"/>
      <c r="X4" s="21"/>
      <c r="Y4" s="22" t="s">
        <v>5</v>
      </c>
      <c r="Z4" s="10"/>
      <c r="AA4" s="10"/>
      <c r="AB4" s="23"/>
    </row>
    <row r="5" spans="1:28" s="9" customFormat="1" ht="12.95" customHeight="1" x14ac:dyDescent="0.25">
      <c r="A5" s="10"/>
      <c r="B5" s="11" t="s">
        <v>274</v>
      </c>
      <c r="C5" s="10"/>
      <c r="D5" s="10"/>
      <c r="E5" s="10"/>
      <c r="F5" s="12"/>
      <c r="G5" s="10"/>
      <c r="H5" s="10"/>
      <c r="I5" s="10" t="s">
        <v>273</v>
      </c>
      <c r="J5" s="15"/>
      <c r="K5" s="12"/>
      <c r="L5" s="10"/>
      <c r="M5" s="10"/>
      <c r="N5" s="10"/>
      <c r="O5" s="10"/>
      <c r="P5" s="10"/>
      <c r="Q5" s="10"/>
      <c r="R5" s="10"/>
      <c r="S5" s="10"/>
      <c r="T5" s="21"/>
      <c r="U5" s="18"/>
      <c r="V5" s="18"/>
      <c r="W5" s="21"/>
      <c r="X5" s="16"/>
      <c r="Y5" s="16" t="s">
        <v>7</v>
      </c>
      <c r="Z5" s="10"/>
      <c r="AA5" s="10"/>
      <c r="AB5" s="23"/>
    </row>
    <row r="6" spans="1:28" s="9" customFormat="1" ht="12.95" customHeight="1" thickBot="1" x14ac:dyDescent="0.3">
      <c r="A6" s="10"/>
      <c r="B6" s="24" t="s">
        <v>8</v>
      </c>
      <c r="C6" s="14"/>
      <c r="D6" s="25"/>
      <c r="E6" s="25"/>
      <c r="F6" s="25"/>
      <c r="G6" s="25"/>
      <c r="H6" s="25"/>
      <c r="I6" s="25"/>
      <c r="J6" s="25"/>
      <c r="K6" s="26"/>
      <c r="L6" s="27"/>
      <c r="M6" s="27"/>
      <c r="N6" s="25"/>
      <c r="O6" s="26"/>
      <c r="P6" s="25"/>
      <c r="Q6" s="25"/>
      <c r="R6" s="28" t="s">
        <v>192</v>
      </c>
      <c r="S6" s="25" t="s">
        <v>191</v>
      </c>
      <c r="T6" s="29"/>
      <c r="U6" s="30"/>
      <c r="V6" s="31"/>
      <c r="W6" s="29"/>
      <c r="X6" s="30"/>
      <c r="Y6" s="32" t="s">
        <v>10</v>
      </c>
      <c r="Z6" s="25"/>
      <c r="AA6" s="10"/>
      <c r="AB6" s="23"/>
    </row>
    <row r="7" spans="1:28" ht="12" customHeight="1" x14ac:dyDescent="0.2">
      <c r="A7" s="3"/>
      <c r="B7" s="33" t="s">
        <v>11</v>
      </c>
      <c r="C7" s="34"/>
      <c r="D7" s="34"/>
      <c r="E7" s="35"/>
      <c r="F7" s="35"/>
      <c r="G7" s="35"/>
      <c r="H7" s="36" t="s">
        <v>310</v>
      </c>
      <c r="I7" s="35"/>
      <c r="J7" s="34"/>
      <c r="K7" s="34"/>
      <c r="L7" s="34"/>
      <c r="M7" s="34"/>
      <c r="N7" s="34"/>
      <c r="O7" s="35"/>
      <c r="P7" s="37" t="s">
        <v>13</v>
      </c>
      <c r="Q7" s="34"/>
      <c r="R7" s="34"/>
      <c r="S7" s="34"/>
      <c r="T7" s="38"/>
      <c r="U7" s="34"/>
      <c r="V7" s="37" t="s">
        <v>14</v>
      </c>
      <c r="W7" s="34"/>
      <c r="X7" s="34"/>
      <c r="Y7" s="39" t="s">
        <v>15</v>
      </c>
      <c r="Z7" s="40"/>
      <c r="AA7" s="41"/>
      <c r="AB7" s="3"/>
    </row>
    <row r="8" spans="1:28" ht="12" customHeight="1" x14ac:dyDescent="0.2">
      <c r="A8" s="3"/>
      <c r="B8" s="42" t="s">
        <v>153</v>
      </c>
      <c r="C8" s="43"/>
      <c r="D8" s="44"/>
      <c r="E8" s="43"/>
      <c r="F8" s="45"/>
      <c r="G8" s="45"/>
      <c r="H8" s="43"/>
      <c r="I8" s="45"/>
      <c r="J8" s="43"/>
      <c r="K8" s="45"/>
      <c r="L8" s="43"/>
      <c r="M8" s="43"/>
      <c r="N8" s="43"/>
      <c r="O8" s="45"/>
      <c r="P8" s="43"/>
      <c r="Q8" s="45"/>
      <c r="R8" s="45"/>
      <c r="S8" s="45"/>
      <c r="T8" s="45"/>
      <c r="U8" s="46"/>
      <c r="V8" s="43"/>
      <c r="W8" s="43"/>
      <c r="X8" s="43"/>
      <c r="Y8" s="44"/>
      <c r="Z8" s="47"/>
      <c r="AA8" s="41"/>
      <c r="AB8" s="3"/>
    </row>
    <row r="9" spans="1:28" s="48" customFormat="1" ht="12" customHeight="1" x14ac:dyDescent="0.2">
      <c r="A9" s="49"/>
      <c r="B9" s="50"/>
      <c r="C9" s="51"/>
      <c r="D9" s="52"/>
      <c r="E9" s="51" t="s">
        <v>16</v>
      </c>
      <c r="F9" s="51"/>
      <c r="G9" s="51"/>
      <c r="H9" s="51"/>
      <c r="I9" s="51" t="s">
        <v>17</v>
      </c>
      <c r="J9" s="51"/>
      <c r="K9" s="51"/>
      <c r="L9" s="51" t="s">
        <v>18</v>
      </c>
      <c r="M9" s="51"/>
      <c r="N9" s="51"/>
      <c r="O9" s="51" t="s">
        <v>19</v>
      </c>
      <c r="P9" s="51"/>
      <c r="Q9" s="51"/>
      <c r="R9" s="51"/>
      <c r="S9" s="51" t="s">
        <v>20</v>
      </c>
      <c r="T9" s="53"/>
      <c r="U9" s="51"/>
      <c r="V9" s="51"/>
      <c r="W9" s="51"/>
      <c r="X9" s="51"/>
      <c r="Y9" s="52"/>
      <c r="Z9" s="54"/>
      <c r="AA9" s="49"/>
      <c r="AB9" s="49"/>
    </row>
    <row r="10" spans="1:28" ht="12" customHeight="1" x14ac:dyDescent="0.2">
      <c r="A10" s="3"/>
      <c r="B10" s="55" t="s">
        <v>21</v>
      </c>
      <c r="C10" s="43"/>
      <c r="D10" s="43"/>
      <c r="E10" s="56" t="s">
        <v>22</v>
      </c>
      <c r="F10" s="43"/>
      <c r="G10" s="44"/>
      <c r="H10" s="43"/>
      <c r="I10" s="57" t="s">
        <v>23</v>
      </c>
      <c r="J10" s="58"/>
      <c r="K10" s="58"/>
      <c r="L10" s="57" t="s">
        <v>23</v>
      </c>
      <c r="M10" s="56"/>
      <c r="N10" s="56"/>
      <c r="O10" s="56" t="s">
        <v>24</v>
      </c>
      <c r="P10" s="58"/>
      <c r="Q10" s="58"/>
      <c r="R10" s="56"/>
      <c r="S10" s="56" t="s">
        <v>25</v>
      </c>
      <c r="T10" s="44"/>
      <c r="U10" s="43"/>
      <c r="V10" s="43"/>
      <c r="W10" s="45"/>
      <c r="X10" s="44"/>
      <c r="Y10" s="43"/>
      <c r="Z10" s="47"/>
      <c r="AA10" s="41"/>
      <c r="AB10" s="3"/>
    </row>
    <row r="11" spans="1:28" ht="12" customHeight="1" x14ac:dyDescent="0.2">
      <c r="A11" s="3"/>
      <c r="B11" s="55" t="s">
        <v>26</v>
      </c>
      <c r="C11" s="43"/>
      <c r="D11" s="43"/>
      <c r="E11" s="56" t="s">
        <v>22</v>
      </c>
      <c r="F11" s="45"/>
      <c r="G11" s="44"/>
      <c r="H11" s="45"/>
      <c r="I11" s="57" t="s">
        <v>23</v>
      </c>
      <c r="J11" s="58"/>
      <c r="K11" s="58"/>
      <c r="L11" s="57" t="s">
        <v>23</v>
      </c>
      <c r="M11" s="56"/>
      <c r="N11" s="56"/>
      <c r="O11" s="56" t="s">
        <v>24</v>
      </c>
      <c r="P11" s="58"/>
      <c r="Q11" s="58"/>
      <c r="R11" s="56"/>
      <c r="S11" s="56" t="s">
        <v>25</v>
      </c>
      <c r="T11" s="44"/>
      <c r="U11" s="43"/>
      <c r="V11" s="45"/>
      <c r="W11" s="45"/>
      <c r="X11" s="44"/>
      <c r="Y11" s="43"/>
      <c r="Z11" s="47"/>
      <c r="AA11" s="3"/>
      <c r="AB11" s="3"/>
    </row>
    <row r="12" spans="1:28" ht="12" customHeight="1" x14ac:dyDescent="0.2">
      <c r="A12" s="3"/>
      <c r="B12" s="55" t="s">
        <v>27</v>
      </c>
      <c r="C12" s="43"/>
      <c r="D12" s="43"/>
      <c r="E12" s="59" t="str">
        <f>IF(OR(AB3="СИ-4",AB3="СИ-5"),"","- ")</f>
        <v xml:space="preserve">- </v>
      </c>
      <c r="F12" s="45"/>
      <c r="G12" s="44"/>
      <c r="H12" s="45"/>
      <c r="I12" s="60" t="str">
        <f>IF(OR(AB3="СИ-4",AB3="СИ-5"),"","")</f>
        <v/>
      </c>
      <c r="J12" s="58"/>
      <c r="K12" s="58"/>
      <c r="L12" s="60" t="str">
        <f>IF(OR(AB3="СИ-4",AB3="СИ-5"),"","")</f>
        <v/>
      </c>
      <c r="M12" s="56"/>
      <c r="N12" s="56"/>
      <c r="O12" s="59" t="str">
        <f>IF(OR(AB3="СИ-4",AB3="СИ-5"),"","")</f>
        <v/>
      </c>
      <c r="P12" s="58"/>
      <c r="Q12" s="58"/>
      <c r="R12" s="56"/>
      <c r="S12" s="59" t="str">
        <f>IF(OR(AB3="СИ-4",AB3="СИ-5"),"","")</f>
        <v/>
      </c>
      <c r="T12" s="44"/>
      <c r="U12" s="43"/>
      <c r="V12" s="45"/>
      <c r="W12" s="45"/>
      <c r="X12" s="44"/>
      <c r="Y12" s="43"/>
      <c r="Z12" s="47"/>
      <c r="AA12" s="3"/>
      <c r="AB12" s="3"/>
    </row>
    <row r="13" spans="1:28" ht="12" customHeight="1" x14ac:dyDescent="0.2">
      <c r="A13" s="3"/>
      <c r="B13" s="55" t="s">
        <v>28</v>
      </c>
      <c r="C13" s="43"/>
      <c r="D13" s="43"/>
      <c r="E13" s="59" t="str">
        <f>IF(OR(AB3="СИ-4",AB3="СИ-5"),"","- ")</f>
        <v xml:space="preserve">- </v>
      </c>
      <c r="F13" s="45"/>
      <c r="G13" s="44"/>
      <c r="H13" s="45"/>
      <c r="I13" s="60" t="str">
        <f>IF(OR(AB3="СИ-4",AB3="СИ-5"),"","")</f>
        <v/>
      </c>
      <c r="J13" s="58"/>
      <c r="K13" s="58"/>
      <c r="L13" s="60" t="str">
        <f>IF(OR(AB3="СИ-4",AB3="СИ-5"),"","")</f>
        <v/>
      </c>
      <c r="M13" s="56"/>
      <c r="N13" s="56"/>
      <c r="O13" s="59" t="str">
        <f>IF(OR(AB3="СИ-4",AB3="СИ-5"),"","")</f>
        <v/>
      </c>
      <c r="P13" s="58"/>
      <c r="Q13" s="58"/>
      <c r="R13" s="56"/>
      <c r="S13" s="59" t="str">
        <f>IF(OR(AB3="СИ-4",AB3="СИ-5"),"","")</f>
        <v/>
      </c>
      <c r="T13" s="44"/>
      <c r="U13" s="43"/>
      <c r="V13" s="45"/>
      <c r="W13" s="45"/>
      <c r="X13" s="44"/>
      <c r="Y13" s="43"/>
      <c r="Z13" s="47"/>
      <c r="AA13" s="3"/>
      <c r="AB13" s="3"/>
    </row>
    <row r="14" spans="1:28" ht="12" customHeight="1" x14ac:dyDescent="0.2">
      <c r="A14" s="3"/>
      <c r="B14" s="55" t="s">
        <v>29</v>
      </c>
      <c r="C14" s="43"/>
      <c r="D14" s="43"/>
      <c r="E14" s="56" t="s">
        <v>188</v>
      </c>
      <c r="F14" s="45"/>
      <c r="G14" s="44"/>
      <c r="H14" s="45"/>
      <c r="I14" s="57" t="s">
        <v>23</v>
      </c>
      <c r="J14" s="58"/>
      <c r="K14" s="58"/>
      <c r="L14" s="57" t="s">
        <v>23</v>
      </c>
      <c r="M14" s="56"/>
      <c r="N14" s="56"/>
      <c r="O14" s="56"/>
      <c r="P14" s="58"/>
      <c r="Q14" s="58"/>
      <c r="R14" s="56"/>
      <c r="S14" s="56"/>
      <c r="T14" s="44"/>
      <c r="U14" s="43"/>
      <c r="V14" s="45"/>
      <c r="W14" s="45"/>
      <c r="X14" s="44"/>
      <c r="Y14" s="43"/>
      <c r="Z14" s="47"/>
      <c r="AA14" s="3"/>
      <c r="AB14" s="3"/>
    </row>
    <row r="15" spans="1:28" ht="12" customHeight="1" x14ac:dyDescent="0.2">
      <c r="A15" s="3"/>
      <c r="B15" s="55" t="s">
        <v>152</v>
      </c>
      <c r="C15" s="43"/>
      <c r="D15" s="43"/>
      <c r="E15" s="56" t="s">
        <v>188</v>
      </c>
      <c r="F15" s="45"/>
      <c r="G15" s="44"/>
      <c r="H15" s="45"/>
      <c r="I15" s="57" t="s">
        <v>23</v>
      </c>
      <c r="J15" s="58"/>
      <c r="K15" s="58"/>
      <c r="L15" s="57" t="s">
        <v>23</v>
      </c>
      <c r="M15" s="56"/>
      <c r="N15" s="56"/>
      <c r="O15" s="56"/>
      <c r="P15" s="58"/>
      <c r="Q15" s="58"/>
      <c r="R15" s="56"/>
      <c r="S15" s="56"/>
      <c r="T15" s="44"/>
      <c r="U15" s="43"/>
      <c r="V15" s="45"/>
      <c r="W15" s="45"/>
      <c r="X15" s="44"/>
      <c r="Y15" s="43"/>
      <c r="Z15" s="47"/>
      <c r="AA15" s="3"/>
      <c r="AB15" s="3"/>
    </row>
    <row r="16" spans="1:28" ht="9" customHeight="1" x14ac:dyDescent="0.2">
      <c r="A16" s="3"/>
      <c r="B16" s="345"/>
      <c r="C16" s="46"/>
      <c r="D16" s="43"/>
      <c r="E16" s="45"/>
      <c r="F16" s="44"/>
      <c r="G16" s="61"/>
      <c r="H16" s="43"/>
      <c r="I16" s="43"/>
      <c r="J16" s="46"/>
      <c r="K16" s="45"/>
      <c r="L16" s="44"/>
      <c r="M16" s="44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7"/>
      <c r="AA16" s="41"/>
      <c r="AB16" s="3"/>
    </row>
    <row r="17" spans="1:42" ht="12" customHeight="1" x14ac:dyDescent="0.2">
      <c r="A17" s="3"/>
      <c r="B17" s="62" t="s">
        <v>30</v>
      </c>
      <c r="C17" s="46"/>
      <c r="D17" s="43"/>
      <c r="E17" s="45"/>
      <c r="F17" s="44"/>
      <c r="G17" s="58"/>
      <c r="H17" s="43"/>
      <c r="I17" s="43"/>
      <c r="J17" s="46"/>
      <c r="K17" s="45"/>
      <c r="L17" s="44"/>
      <c r="M17" s="44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7"/>
      <c r="AA17" s="41"/>
      <c r="AB17" s="3"/>
    </row>
    <row r="18" spans="1:42" s="9" customFormat="1" ht="14.1" customHeight="1" x14ac:dyDescent="0.25">
      <c r="A18" s="63" t="s">
        <v>3</v>
      </c>
      <c r="B18" s="64" t="str">
        <f>IF( OR(A18="СИ-4", A18="СИ-5"),"Договорные нагрузки, Гкал/ч,       Qот=0.2071          Qвент.=        Qтех.пот.=","Договорные нагрузки, Гкал/ч,           Qот=0.2071          Qвент.=        Qтех.пот.=           Qгвс=0.1647")</f>
        <v>Договорные нагрузки, Гкал/ч,           Qот=0.2071          Qвент.=        Qтех.пот.=           Qгвс=0.1647</v>
      </c>
      <c r="C18" s="25"/>
      <c r="D18" s="25"/>
      <c r="E18" s="25"/>
      <c r="F18" s="25"/>
      <c r="G18" s="13"/>
      <c r="H18" s="14"/>
      <c r="I18" s="13"/>
      <c r="J18" s="14"/>
      <c r="K18" s="25"/>
      <c r="L18" s="13"/>
      <c r="M18" s="13"/>
      <c r="N18" s="14"/>
      <c r="O18" s="25"/>
      <c r="P18" s="13"/>
      <c r="Q18" s="13"/>
      <c r="R18" s="13"/>
      <c r="S18" s="13"/>
      <c r="T18" s="14"/>
      <c r="U18" s="13"/>
      <c r="V18" s="13"/>
      <c r="W18" s="13"/>
      <c r="X18" s="14"/>
      <c r="Y18" s="25"/>
      <c r="Z18" s="65"/>
      <c r="AA18" s="23"/>
      <c r="AB18" s="10"/>
    </row>
    <row r="19" spans="1:42" s="9" customFormat="1" ht="14.1" customHeight="1" x14ac:dyDescent="0.25">
      <c r="A19" s="63" t="s">
        <v>3</v>
      </c>
      <c r="B19" s="66" t="str">
        <f>IF( OR(A19="СИ-4", A19="СИ-5"),"Договорные нагрузки (ср.час), Гкал/ч:   ","Договорные нагрузки (ср.час), Гкал/ч:      Qтех.гвс.ср=         Qгвс.ср= ")</f>
        <v xml:space="preserve">Договорные нагрузки (ср.час), Гкал/ч:      Qтех.гвс.ср=         Qгвс.ср= </v>
      </c>
      <c r="C19" s="25"/>
      <c r="D19" s="25"/>
      <c r="E19" s="25"/>
      <c r="F19" s="25"/>
      <c r="G19" s="13"/>
      <c r="H19" s="14"/>
      <c r="I19" s="13"/>
      <c r="J19" s="14"/>
      <c r="K19" s="25"/>
      <c r="L19" s="13"/>
      <c r="M19" s="13"/>
      <c r="N19" s="14"/>
      <c r="O19" s="25"/>
      <c r="P19" s="13"/>
      <c r="Q19" s="13"/>
      <c r="R19" s="13"/>
      <c r="S19" s="13"/>
      <c r="T19" s="14"/>
      <c r="U19" s="13"/>
      <c r="V19" s="13"/>
      <c r="W19" s="13"/>
      <c r="X19" s="14"/>
      <c r="Y19" s="25"/>
      <c r="Z19" s="65"/>
      <c r="AA19" s="23"/>
      <c r="AB19" s="10"/>
    </row>
    <row r="20" spans="1:42" s="9" customFormat="1" ht="14.1" customHeight="1" thickBot="1" x14ac:dyDescent="0.3">
      <c r="A20" s="63" t="s">
        <v>3</v>
      </c>
      <c r="B20" s="67" t="str">
        <f>IF( OR(A20="СИ-4", A20="СИ-5"),"Договорные расходы, т/сут:  Gот=66.24  Gвент.=0  Gтех.пот.=0 ","Договорные расходы, т/сут:  Gот=66.24  Gвент.=0  Gтех.пот.=0  Gгвс=0  ")</f>
        <v xml:space="preserve">Договорные расходы, т/сут:  Gот=66.24  Gвент.=0  Gтех.пот.=0  Gгвс=0  </v>
      </c>
      <c r="C20" s="68"/>
      <c r="D20" s="68"/>
      <c r="E20" s="68"/>
      <c r="F20" s="68"/>
      <c r="G20" s="69"/>
      <c r="H20" s="70"/>
      <c r="I20" s="69"/>
      <c r="J20" s="70"/>
      <c r="K20" s="68"/>
      <c r="L20" s="69"/>
      <c r="M20" s="69"/>
      <c r="N20" s="70"/>
      <c r="O20" s="68"/>
      <c r="P20" s="69"/>
      <c r="Q20" s="69"/>
      <c r="R20" s="69"/>
      <c r="S20" s="69"/>
      <c r="T20" s="70"/>
      <c r="U20" s="69"/>
      <c r="V20" s="70"/>
      <c r="W20" s="70"/>
      <c r="X20" s="13"/>
      <c r="Y20" s="14"/>
      <c r="Z20" s="65"/>
      <c r="AA20" s="23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 s="71" customFormat="1" ht="11.25" hidden="1" customHeight="1" x14ac:dyDescent="0.2">
      <c r="A21" s="72"/>
      <c r="B21" s="73"/>
      <c r="C21" s="74"/>
      <c r="D21" s="74"/>
      <c r="E21" s="74"/>
      <c r="F21" s="74"/>
      <c r="G21" s="75"/>
      <c r="H21" s="52"/>
      <c r="I21" s="75"/>
      <c r="J21" s="52"/>
      <c r="K21" s="74"/>
      <c r="L21" s="75"/>
      <c r="M21" s="75"/>
      <c r="N21" s="52"/>
      <c r="O21" s="74"/>
      <c r="P21" s="75"/>
      <c r="Q21" s="75"/>
      <c r="R21" s="75"/>
      <c r="S21" s="75"/>
      <c r="T21" s="52"/>
      <c r="U21" s="75"/>
      <c r="V21" s="52"/>
      <c r="W21" s="52"/>
      <c r="X21" s="75"/>
      <c r="Y21" s="52"/>
      <c r="Z21" s="76"/>
      <c r="AA21" s="77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</row>
    <row r="22" spans="1:42" s="78" customFormat="1" ht="15" customHeight="1" thickBot="1" x14ac:dyDescent="0.3">
      <c r="A22" s="3"/>
      <c r="B22" s="79" t="s">
        <v>308</v>
      </c>
      <c r="C22" s="43"/>
      <c r="D22" s="43"/>
      <c r="E22" s="43"/>
      <c r="F22" s="43"/>
      <c r="G22" s="43"/>
      <c r="H22" s="43"/>
      <c r="I22" s="43"/>
      <c r="J22" s="43"/>
      <c r="K22" s="44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21" t="s">
        <v>31</v>
      </c>
      <c r="Y22" s="422"/>
      <c r="Z22" s="425" t="s">
        <v>32</v>
      </c>
      <c r="AA22" s="41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ht="12" customHeight="1" thickBot="1" x14ac:dyDescent="0.25">
      <c r="A23" s="3"/>
      <c r="B23" s="80"/>
      <c r="C23" s="81"/>
      <c r="D23" s="81"/>
      <c r="E23" s="427" t="s">
        <v>33</v>
      </c>
      <c r="F23" s="428"/>
      <c r="G23" s="428"/>
      <c r="H23" s="428"/>
      <c r="I23" s="428"/>
      <c r="J23" s="428"/>
      <c r="K23" s="428"/>
      <c r="L23" s="428"/>
      <c r="M23" s="429"/>
      <c r="N23" s="427" t="s">
        <v>34</v>
      </c>
      <c r="O23" s="428"/>
      <c r="P23" s="428"/>
      <c r="Q23" s="428"/>
      <c r="R23" s="428"/>
      <c r="S23" s="428"/>
      <c r="T23" s="428"/>
      <c r="U23" s="428"/>
      <c r="V23" s="428"/>
      <c r="W23" s="428"/>
      <c r="X23" s="423"/>
      <c r="Y23" s="424"/>
      <c r="Z23" s="426"/>
      <c r="AA23" s="41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ht="12" customHeight="1" x14ac:dyDescent="0.2">
      <c r="A24" s="3"/>
      <c r="B24" s="82" t="s">
        <v>35</v>
      </c>
      <c r="C24" s="83" t="s">
        <v>36</v>
      </c>
      <c r="D24" s="84" t="s">
        <v>37</v>
      </c>
      <c r="E24" s="85" t="s">
        <v>38</v>
      </c>
      <c r="F24" s="86" t="s">
        <v>39</v>
      </c>
      <c r="G24" s="87" t="s">
        <v>40</v>
      </c>
      <c r="H24" s="85" t="s">
        <v>41</v>
      </c>
      <c r="I24" s="86" t="s">
        <v>42</v>
      </c>
      <c r="J24" s="87" t="s">
        <v>43</v>
      </c>
      <c r="K24" s="85" t="s">
        <v>44</v>
      </c>
      <c r="L24" s="88" t="s">
        <v>45</v>
      </c>
      <c r="M24" s="89" t="s">
        <v>46</v>
      </c>
      <c r="N24" s="90" t="s">
        <v>47</v>
      </c>
      <c r="O24" s="86" t="s">
        <v>48</v>
      </c>
      <c r="P24" s="88" t="s">
        <v>40</v>
      </c>
      <c r="Q24" s="91" t="s">
        <v>49</v>
      </c>
      <c r="R24" s="83" t="s">
        <v>50</v>
      </c>
      <c r="S24" s="89" t="s">
        <v>51</v>
      </c>
      <c r="T24" s="92" t="s">
        <v>52</v>
      </c>
      <c r="U24" s="90" t="s">
        <v>53</v>
      </c>
      <c r="V24" s="86" t="s">
        <v>54</v>
      </c>
      <c r="W24" s="93" t="s">
        <v>55</v>
      </c>
      <c r="X24" s="94" t="s">
        <v>56</v>
      </c>
      <c r="Y24" s="94" t="s">
        <v>57</v>
      </c>
      <c r="Z24" s="95" t="s">
        <v>58</v>
      </c>
      <c r="AA24" s="96"/>
      <c r="AB24" s="96"/>
      <c r="AC24" s="346" t="s">
        <v>194</v>
      </c>
      <c r="AD24" s="346"/>
      <c r="AE24" s="301"/>
      <c r="AF24" s="301"/>
      <c r="AG24" s="301"/>
      <c r="AH24" s="97"/>
      <c r="AI24" s="97"/>
      <c r="AJ24" s="97"/>
      <c r="AK24" s="97"/>
      <c r="AL24" s="97"/>
      <c r="AM24" s="97"/>
      <c r="AN24" s="97"/>
      <c r="AO24" s="98"/>
      <c r="AP24" s="3"/>
    </row>
    <row r="25" spans="1:42" ht="12" customHeight="1" thickBot="1" x14ac:dyDescent="0.25">
      <c r="A25" s="3"/>
      <c r="B25" s="99"/>
      <c r="C25" s="100" t="s">
        <v>59</v>
      </c>
      <c r="D25" s="101"/>
      <c r="E25" s="102" t="s">
        <v>60</v>
      </c>
      <c r="F25" s="103" t="s">
        <v>60</v>
      </c>
      <c r="G25" s="104" t="s">
        <v>60</v>
      </c>
      <c r="H25" s="102" t="s">
        <v>61</v>
      </c>
      <c r="I25" s="103" t="s">
        <v>62</v>
      </c>
      <c r="J25" s="104" t="s">
        <v>61</v>
      </c>
      <c r="K25" s="102" t="s">
        <v>63</v>
      </c>
      <c r="L25" s="105" t="s">
        <v>63</v>
      </c>
      <c r="M25" s="106" t="s">
        <v>64</v>
      </c>
      <c r="N25" s="107" t="s">
        <v>60</v>
      </c>
      <c r="O25" s="103" t="s">
        <v>60</v>
      </c>
      <c r="P25" s="105" t="s">
        <v>60</v>
      </c>
      <c r="Q25" s="108" t="s">
        <v>65</v>
      </c>
      <c r="R25" s="100" t="s">
        <v>66</v>
      </c>
      <c r="S25" s="109" t="s">
        <v>66</v>
      </c>
      <c r="T25" s="110" t="s">
        <v>65</v>
      </c>
      <c r="U25" s="107" t="s">
        <v>61</v>
      </c>
      <c r="V25" s="103" t="s">
        <v>61</v>
      </c>
      <c r="W25" s="111" t="s">
        <v>64</v>
      </c>
      <c r="X25" s="111" t="s">
        <v>64</v>
      </c>
      <c r="Y25" s="112" t="s">
        <v>67</v>
      </c>
      <c r="Z25" s="106" t="s">
        <v>67</v>
      </c>
      <c r="AA25" s="113"/>
      <c r="AB25" s="113"/>
      <c r="AC25" s="346" t="s">
        <v>195</v>
      </c>
      <c r="AD25" s="346"/>
      <c r="AE25" s="347" t="s">
        <v>146</v>
      </c>
      <c r="AF25" s="348" t="s">
        <v>148</v>
      </c>
      <c r="AG25" s="349" t="s">
        <v>149</v>
      </c>
      <c r="AH25" s="114"/>
      <c r="AI25" s="114"/>
      <c r="AJ25" s="114"/>
      <c r="AK25" s="114"/>
      <c r="AL25" s="114"/>
      <c r="AM25" s="114"/>
      <c r="AN25" s="114"/>
      <c r="AO25" s="115"/>
      <c r="AP25" s="3"/>
    </row>
    <row r="26" spans="1:42" ht="12" customHeight="1" x14ac:dyDescent="0.2">
      <c r="A26" s="3"/>
      <c r="B26" s="344" t="s">
        <v>307</v>
      </c>
      <c r="C26" s="373">
        <v>24</v>
      </c>
      <c r="D26" s="372" t="s">
        <v>23</v>
      </c>
      <c r="E26" s="339">
        <v>61.466651916503899</v>
      </c>
      <c r="F26" s="336">
        <v>62.172096252441399</v>
      </c>
      <c r="G26" s="338">
        <v>-0.7054443359375</v>
      </c>
      <c r="H26" s="342">
        <v>93.620513916015597</v>
      </c>
      <c r="I26" s="341">
        <v>57.043933868408203</v>
      </c>
      <c r="J26" s="340">
        <f t="shared" ref="J26:J89" si="0">IF(AND(ISNUMBER(H26),ISNUMBER(I26)),H26-I26,"-")</f>
        <v>36.576580047607393</v>
      </c>
      <c r="K26" s="334">
        <v>7.1700744628906303</v>
      </c>
      <c r="L26" s="333">
        <v>3.8827593326568599</v>
      </c>
      <c r="M26" s="329">
        <f>Z26</f>
        <v>2.2153139114379901</v>
      </c>
      <c r="N26" s="339"/>
      <c r="O26" s="336"/>
      <c r="P26" s="338"/>
      <c r="Q26" s="337">
        <v>4.2500002309680002E-3</v>
      </c>
      <c r="R26" s="336">
        <v>0</v>
      </c>
      <c r="S26" s="336">
        <f t="shared" ref="S26:S42" si="1">ROUND(Q26-R26,2)</f>
        <v>0</v>
      </c>
      <c r="T26" s="335"/>
      <c r="U26" s="334"/>
      <c r="V26" s="333"/>
      <c r="W26" s="332"/>
      <c r="X26" s="331"/>
      <c r="Y26" s="330"/>
      <c r="Z26" s="329">
        <v>2.2153139114379901</v>
      </c>
      <c r="AA26" s="297"/>
      <c r="AB26" s="116"/>
      <c r="AC26" s="350">
        <f t="shared" ref="AC26:AC55" si="2">F26/24</f>
        <v>2.5905040105183916</v>
      </c>
      <c r="AD26" s="117"/>
      <c r="AE26" s="351">
        <f t="shared" ref="AE26:AE55" si="3">(E26*H26-F26*I26)/1000</f>
        <v>2.207998594035363</v>
      </c>
      <c r="AF26" s="352">
        <f t="shared" ref="AF26:AF55" si="4">Z26-AE26</f>
        <v>7.3153174026270307E-3</v>
      </c>
      <c r="AG26" s="353">
        <f t="shared" ref="AG26:AG55" si="5">G26/F26*100</f>
        <v>-1.1346639062532788</v>
      </c>
      <c r="AH26" s="117"/>
      <c r="AI26" s="117"/>
      <c r="AJ26" s="117"/>
      <c r="AK26" s="117"/>
      <c r="AL26" s="117"/>
      <c r="AM26" s="117"/>
      <c r="AN26" s="117"/>
      <c r="AO26" s="118"/>
      <c r="AP26" s="119"/>
    </row>
    <row r="27" spans="1:42" s="120" customFormat="1" ht="12" customHeight="1" x14ac:dyDescent="0.2">
      <c r="A27" s="121"/>
      <c r="B27" s="122" t="s">
        <v>306</v>
      </c>
      <c r="C27" s="371">
        <v>24</v>
      </c>
      <c r="D27" s="370" t="s">
        <v>23</v>
      </c>
      <c r="E27" s="123">
        <v>62.828327178955099</v>
      </c>
      <c r="F27" s="124">
        <v>63.545494079589801</v>
      </c>
      <c r="G27" s="125">
        <v>-0.71716690063476596</v>
      </c>
      <c r="H27" s="126">
        <v>92.465217590332003</v>
      </c>
      <c r="I27" s="127">
        <v>57.260948181152301</v>
      </c>
      <c r="J27" s="128">
        <f t="shared" si="0"/>
        <v>35.204269409179702</v>
      </c>
      <c r="K27" s="129">
        <v>7.2392001152038601</v>
      </c>
      <c r="L27" s="130">
        <v>3.7811543941497798</v>
      </c>
      <c r="M27" s="303">
        <f>Z27</f>
        <v>2.1781964302063002</v>
      </c>
      <c r="N27" s="123"/>
      <c r="O27" s="124"/>
      <c r="P27" s="125"/>
      <c r="Q27" s="131">
        <v>0</v>
      </c>
      <c r="R27" s="124">
        <v>0</v>
      </c>
      <c r="S27" s="124">
        <f t="shared" si="1"/>
        <v>0</v>
      </c>
      <c r="T27" s="132"/>
      <c r="U27" s="129"/>
      <c r="V27" s="130"/>
      <c r="W27" s="305"/>
      <c r="X27" s="306"/>
      <c r="Y27" s="307"/>
      <c r="Z27" s="303">
        <v>2.1781964302063002</v>
      </c>
      <c r="AA27" s="297"/>
      <c r="AB27" s="116"/>
      <c r="AC27" s="350">
        <f t="shared" si="2"/>
        <v>2.6477289199829084</v>
      </c>
      <c r="AD27" s="117"/>
      <c r="AE27" s="351">
        <f t="shared" si="3"/>
        <v>2.170759699801541</v>
      </c>
      <c r="AF27" s="352">
        <f t="shared" si="4"/>
        <v>7.4367304047591176E-3</v>
      </c>
      <c r="AG27" s="353">
        <f t="shared" si="5"/>
        <v>-1.1285881257552659</v>
      </c>
      <c r="AH27" s="117"/>
      <c r="AI27" s="117"/>
      <c r="AJ27" s="117"/>
      <c r="AK27" s="117"/>
      <c r="AL27" s="117"/>
      <c r="AM27" s="117"/>
      <c r="AN27" s="117"/>
      <c r="AO27" s="118"/>
      <c r="AP27" s="119"/>
    </row>
    <row r="28" spans="1:42" ht="12" customHeight="1" x14ac:dyDescent="0.2">
      <c r="A28" s="121"/>
      <c r="B28" s="122" t="s">
        <v>305</v>
      </c>
      <c r="C28" s="371">
        <v>24</v>
      </c>
      <c r="D28" s="370" t="s">
        <v>23</v>
      </c>
      <c r="E28" s="123">
        <v>54.736980438232401</v>
      </c>
      <c r="F28" s="124">
        <v>55.363964080810497</v>
      </c>
      <c r="G28" s="125">
        <v>-0.626983642578125</v>
      </c>
      <c r="H28" s="126">
        <v>89.391792297363295</v>
      </c>
      <c r="I28" s="127">
        <v>53.768619537353501</v>
      </c>
      <c r="J28" s="128">
        <f t="shared" si="0"/>
        <v>35.623172760009794</v>
      </c>
      <c r="K28" s="129">
        <v>7.3184175491332999</v>
      </c>
      <c r="L28" s="130">
        <v>3.8245668411254901</v>
      </c>
      <c r="M28" s="303">
        <f t="shared" ref="M28:M91" si="6">Z28</f>
        <v>1.92211353778839</v>
      </c>
      <c r="N28" s="123"/>
      <c r="O28" s="124"/>
      <c r="P28" s="125"/>
      <c r="Q28" s="131">
        <v>0.109999999403954</v>
      </c>
      <c r="R28" s="124">
        <v>0.105250000953674</v>
      </c>
      <c r="S28" s="124">
        <f t="shared" si="1"/>
        <v>0</v>
      </c>
      <c r="T28" s="132"/>
      <c r="U28" s="129"/>
      <c r="V28" s="130"/>
      <c r="W28" s="305"/>
      <c r="X28" s="306"/>
      <c r="Y28" s="307"/>
      <c r="Z28" s="303">
        <v>1.92211353778839</v>
      </c>
      <c r="AA28" s="297"/>
      <c r="AB28" s="116"/>
      <c r="AC28" s="350">
        <f t="shared" si="2"/>
        <v>2.3068318367004372</v>
      </c>
      <c r="AD28" s="117"/>
      <c r="AE28" s="351">
        <f t="shared" si="3"/>
        <v>1.9161928655785041</v>
      </c>
      <c r="AF28" s="352">
        <f t="shared" si="4"/>
        <v>5.9206722098859021E-3</v>
      </c>
      <c r="AG28" s="353">
        <f t="shared" si="5"/>
        <v>-1.1324760663144811</v>
      </c>
      <c r="AH28" s="117"/>
      <c r="AI28" s="117"/>
      <c r="AJ28" s="117"/>
      <c r="AK28" s="117"/>
      <c r="AL28" s="117"/>
      <c r="AM28" s="117"/>
      <c r="AN28" s="117"/>
      <c r="AO28" s="118"/>
      <c r="AP28" s="119"/>
    </row>
    <row r="29" spans="1:42" ht="12" customHeight="1" x14ac:dyDescent="0.2">
      <c r="A29" s="121"/>
      <c r="B29" s="122" t="s">
        <v>304</v>
      </c>
      <c r="C29" s="371">
        <v>24</v>
      </c>
      <c r="D29" s="370" t="s">
        <v>23</v>
      </c>
      <c r="E29" s="123">
        <v>40.82470703125</v>
      </c>
      <c r="F29" s="124">
        <v>41.325382232666001</v>
      </c>
      <c r="G29" s="125">
        <v>-0.50067520141601596</v>
      </c>
      <c r="H29" s="126">
        <v>86.592239379882798</v>
      </c>
      <c r="I29" s="127">
        <v>47.750370025634801</v>
      </c>
      <c r="J29" s="128">
        <f t="shared" si="0"/>
        <v>38.841869354247997</v>
      </c>
      <c r="K29" s="129">
        <v>7.2479057312011701</v>
      </c>
      <c r="L29" s="130">
        <v>3.7703278064727801</v>
      </c>
      <c r="M29" s="303">
        <f t="shared" si="6"/>
        <v>1.5658278465271001</v>
      </c>
      <c r="N29" s="123"/>
      <c r="O29" s="124"/>
      <c r="P29" s="125"/>
      <c r="Q29" s="131">
        <v>1.00000004749745E-3</v>
      </c>
      <c r="R29" s="124">
        <v>0</v>
      </c>
      <c r="S29" s="124">
        <f t="shared" si="1"/>
        <v>0</v>
      </c>
      <c r="T29" s="132"/>
      <c r="U29" s="129"/>
      <c r="V29" s="130"/>
      <c r="W29" s="305"/>
      <c r="X29" s="306"/>
      <c r="Y29" s="307"/>
      <c r="Z29" s="303">
        <v>1.5658278465271001</v>
      </c>
      <c r="AA29" s="297"/>
      <c r="AB29" s="116"/>
      <c r="AC29" s="350">
        <f t="shared" si="2"/>
        <v>1.7218909263610833</v>
      </c>
      <c r="AD29" s="117"/>
      <c r="AE29" s="351">
        <f t="shared" si="3"/>
        <v>1.5618005108029891</v>
      </c>
      <c r="AF29" s="352">
        <f t="shared" si="4"/>
        <v>4.0273357241109586E-3</v>
      </c>
      <c r="AG29" s="353">
        <f t="shared" si="5"/>
        <v>-1.2115440302455398</v>
      </c>
      <c r="AH29" s="117"/>
      <c r="AI29" s="117"/>
      <c r="AJ29" s="117"/>
      <c r="AK29" s="117"/>
      <c r="AL29" s="117"/>
      <c r="AM29" s="117"/>
      <c r="AN29" s="117"/>
      <c r="AO29" s="118"/>
      <c r="AP29" s="119"/>
    </row>
    <row r="30" spans="1:42" ht="12" customHeight="1" x14ac:dyDescent="0.2">
      <c r="A30" s="121"/>
      <c r="B30" s="122" t="s">
        <v>303</v>
      </c>
      <c r="C30" s="371">
        <v>24</v>
      </c>
      <c r="D30" s="370" t="s">
        <v>23</v>
      </c>
      <c r="E30" s="123">
        <v>43.099769592285199</v>
      </c>
      <c r="F30" s="124">
        <v>43.613338470458999</v>
      </c>
      <c r="G30" s="125">
        <v>-0.51356887817382801</v>
      </c>
      <c r="H30" s="126">
        <v>84.647377014160199</v>
      </c>
      <c r="I30" s="127">
        <v>47.758148193359403</v>
      </c>
      <c r="J30" s="128">
        <f t="shared" si="0"/>
        <v>36.889228820800795</v>
      </c>
      <c r="K30" s="129">
        <v>7.4077215194702104</v>
      </c>
      <c r="L30" s="130">
        <v>3.78165555000305</v>
      </c>
      <c r="M30" s="303">
        <f t="shared" si="6"/>
        <v>1.5695443153381301</v>
      </c>
      <c r="N30" s="123"/>
      <c r="O30" s="124"/>
      <c r="P30" s="125"/>
      <c r="Q30" s="131">
        <v>0</v>
      </c>
      <c r="R30" s="124">
        <v>0</v>
      </c>
      <c r="S30" s="124">
        <f t="shared" si="1"/>
        <v>0</v>
      </c>
      <c r="T30" s="132"/>
      <c r="U30" s="129"/>
      <c r="V30" s="130"/>
      <c r="W30" s="305"/>
      <c r="X30" s="306"/>
      <c r="Y30" s="307"/>
      <c r="Z30" s="303">
        <v>1.5695443153381301</v>
      </c>
      <c r="AA30" s="297"/>
      <c r="AB30" s="116"/>
      <c r="AC30" s="350">
        <f t="shared" si="2"/>
        <v>1.8172224362691249</v>
      </c>
      <c r="AD30" s="117"/>
      <c r="AE30" s="351">
        <f t="shared" si="3"/>
        <v>1.5653901640222794</v>
      </c>
      <c r="AF30" s="352">
        <f t="shared" si="4"/>
        <v>4.1541513158507293E-3</v>
      </c>
      <c r="AG30" s="353">
        <f t="shared" si="5"/>
        <v>-1.177550025255893</v>
      </c>
      <c r="AH30" s="117"/>
      <c r="AI30" s="117"/>
      <c r="AJ30" s="117"/>
      <c r="AK30" s="117"/>
      <c r="AL30" s="117"/>
      <c r="AM30" s="117"/>
      <c r="AN30" s="117"/>
      <c r="AO30" s="118"/>
      <c r="AP30" s="119"/>
    </row>
    <row r="31" spans="1:42" ht="12" customHeight="1" x14ac:dyDescent="0.2">
      <c r="A31" s="121"/>
      <c r="B31" s="122" t="s">
        <v>302</v>
      </c>
      <c r="C31" s="371">
        <v>24</v>
      </c>
      <c r="D31" s="370" t="s">
        <v>23</v>
      </c>
      <c r="E31" s="123">
        <v>45.213768005371101</v>
      </c>
      <c r="F31" s="124">
        <v>45.7484130859375</v>
      </c>
      <c r="G31" s="125">
        <v>-0.53464508056640603</v>
      </c>
      <c r="H31" s="126">
        <v>84.350830078125</v>
      </c>
      <c r="I31" s="127">
        <v>48.299827575683601</v>
      </c>
      <c r="J31" s="128">
        <f t="shared" si="0"/>
        <v>36.051002502441399</v>
      </c>
      <c r="K31" s="129">
        <v>7.4117841720581099</v>
      </c>
      <c r="L31" s="130">
        <v>3.7968533039093</v>
      </c>
      <c r="M31" s="303">
        <f t="shared" si="6"/>
        <v>1.60850882530212</v>
      </c>
      <c r="N31" s="123"/>
      <c r="O31" s="124"/>
      <c r="P31" s="125"/>
      <c r="Q31" s="131">
        <v>0</v>
      </c>
      <c r="R31" s="124">
        <v>0</v>
      </c>
      <c r="S31" s="124">
        <f t="shared" si="1"/>
        <v>0</v>
      </c>
      <c r="T31" s="132"/>
      <c r="U31" s="129"/>
      <c r="V31" s="130"/>
      <c r="W31" s="305"/>
      <c r="X31" s="306"/>
      <c r="Y31" s="307"/>
      <c r="Z31" s="303">
        <v>1.60850882530212</v>
      </c>
      <c r="AA31" s="297"/>
      <c r="AB31" s="116"/>
      <c r="AC31" s="350">
        <f t="shared" si="2"/>
        <v>1.9061838785807292</v>
      </c>
      <c r="AD31" s="117"/>
      <c r="AE31" s="351">
        <f t="shared" si="3"/>
        <v>1.6041783983008937</v>
      </c>
      <c r="AF31" s="352">
        <f t="shared" si="4"/>
        <v>4.3304270012263224E-3</v>
      </c>
      <c r="AG31" s="353">
        <f t="shared" si="5"/>
        <v>-1.1686636639441148</v>
      </c>
      <c r="AH31" s="117"/>
      <c r="AI31" s="117"/>
      <c r="AJ31" s="117"/>
      <c r="AK31" s="117"/>
      <c r="AL31" s="117"/>
      <c r="AM31" s="117"/>
      <c r="AN31" s="117"/>
      <c r="AO31" s="118"/>
      <c r="AP31" s="119"/>
    </row>
    <row r="32" spans="1:42" ht="12" customHeight="1" x14ac:dyDescent="0.2">
      <c r="A32" s="121"/>
      <c r="B32" s="122" t="s">
        <v>301</v>
      </c>
      <c r="C32" s="371">
        <v>24</v>
      </c>
      <c r="D32" s="370" t="s">
        <v>23</v>
      </c>
      <c r="E32" s="123">
        <v>50.036785125732401</v>
      </c>
      <c r="F32" s="124">
        <v>50.6121215820313</v>
      </c>
      <c r="G32" s="125">
        <v>-0.57533645629882801</v>
      </c>
      <c r="H32" s="126">
        <v>84.287994384765597</v>
      </c>
      <c r="I32" s="127">
        <v>50.1797904968262</v>
      </c>
      <c r="J32" s="128">
        <f t="shared" si="0"/>
        <v>34.108203887939396</v>
      </c>
      <c r="K32" s="129">
        <v>7.33762407302856</v>
      </c>
      <c r="L32" s="130">
        <v>3.8106827735900901</v>
      </c>
      <c r="M32" s="303">
        <f t="shared" si="6"/>
        <v>1.68253326416016</v>
      </c>
      <c r="N32" s="123"/>
      <c r="O32" s="124"/>
      <c r="P32" s="125"/>
      <c r="Q32" s="131">
        <v>0</v>
      </c>
      <c r="R32" s="124">
        <v>0</v>
      </c>
      <c r="S32" s="124">
        <f t="shared" si="1"/>
        <v>0</v>
      </c>
      <c r="T32" s="132"/>
      <c r="U32" s="129"/>
      <c r="V32" s="130"/>
      <c r="W32" s="305"/>
      <c r="X32" s="306"/>
      <c r="Y32" s="307"/>
      <c r="Z32" s="303">
        <v>1.68253326416016</v>
      </c>
      <c r="AA32" s="297"/>
      <c r="AB32" s="116"/>
      <c r="AC32" s="350">
        <f t="shared" si="2"/>
        <v>2.108838399251304</v>
      </c>
      <c r="AD32" s="117"/>
      <c r="AE32" s="351">
        <f t="shared" si="3"/>
        <v>1.6777946061232283</v>
      </c>
      <c r="AF32" s="352">
        <f t="shared" si="4"/>
        <v>4.7386580369317421E-3</v>
      </c>
      <c r="AG32" s="353">
        <f t="shared" si="5"/>
        <v>-1.1367562518918164</v>
      </c>
      <c r="AH32" s="117"/>
      <c r="AI32" s="117"/>
      <c r="AJ32" s="117"/>
      <c r="AK32" s="117"/>
      <c r="AL32" s="117"/>
      <c r="AM32" s="117"/>
      <c r="AN32" s="117"/>
      <c r="AO32" s="118"/>
      <c r="AP32" s="119"/>
    </row>
    <row r="33" spans="1:42" ht="12" customHeight="1" x14ac:dyDescent="0.2">
      <c r="A33" s="121"/>
      <c r="B33" s="122" t="s">
        <v>300</v>
      </c>
      <c r="C33" s="371">
        <v>24</v>
      </c>
      <c r="D33" s="370" t="s">
        <v>23</v>
      </c>
      <c r="E33" s="123">
        <v>59.238449096679702</v>
      </c>
      <c r="F33" s="124">
        <v>59.8860473632813</v>
      </c>
      <c r="G33" s="125">
        <v>-0.64759826660156306</v>
      </c>
      <c r="H33" s="126">
        <v>85.632759094238295</v>
      </c>
      <c r="I33" s="127">
        <v>53.27392578125</v>
      </c>
      <c r="J33" s="128">
        <f t="shared" si="0"/>
        <v>32.358833312988295</v>
      </c>
      <c r="K33" s="129">
        <v>7.2595124244689897</v>
      </c>
      <c r="L33" s="130">
        <v>3.8856370449066202</v>
      </c>
      <c r="M33" s="303">
        <f t="shared" si="6"/>
        <v>1.88808381557465</v>
      </c>
      <c r="N33" s="123"/>
      <c r="O33" s="124"/>
      <c r="P33" s="125"/>
      <c r="Q33" s="131">
        <v>2.2499999031424501E-3</v>
      </c>
      <c r="R33" s="124">
        <v>0</v>
      </c>
      <c r="S33" s="124">
        <f t="shared" si="1"/>
        <v>0</v>
      </c>
      <c r="T33" s="132"/>
      <c r="U33" s="129"/>
      <c r="V33" s="130"/>
      <c r="W33" s="305"/>
      <c r="X33" s="306"/>
      <c r="Y33" s="307"/>
      <c r="Z33" s="303">
        <v>1.88808381557465</v>
      </c>
      <c r="AA33" s="297"/>
      <c r="AB33" s="116"/>
      <c r="AC33" s="350">
        <f t="shared" si="2"/>
        <v>2.495251973470054</v>
      </c>
      <c r="AD33" s="117"/>
      <c r="AE33" s="351">
        <f t="shared" si="3"/>
        <v>1.8823869980484005</v>
      </c>
      <c r="AF33" s="352">
        <f t="shared" si="4"/>
        <v>5.6968175262495091E-3</v>
      </c>
      <c r="AG33" s="353">
        <f t="shared" si="5"/>
        <v>-1.0813842207235624</v>
      </c>
      <c r="AH33" s="117"/>
      <c r="AI33" s="117"/>
      <c r="AJ33" s="117"/>
      <c r="AK33" s="117"/>
      <c r="AL33" s="117"/>
      <c r="AM33" s="117"/>
      <c r="AN33" s="117"/>
      <c r="AO33" s="118"/>
      <c r="AP33" s="133"/>
    </row>
    <row r="34" spans="1:42" ht="12" customHeight="1" x14ac:dyDescent="0.2">
      <c r="A34" s="121"/>
      <c r="B34" s="122" t="s">
        <v>299</v>
      </c>
      <c r="C34" s="371">
        <v>24</v>
      </c>
      <c r="D34" s="370" t="s">
        <v>23</v>
      </c>
      <c r="E34" s="123">
        <v>59.054595947265597</v>
      </c>
      <c r="F34" s="124">
        <v>59.713432312011697</v>
      </c>
      <c r="G34" s="125">
        <v>-0.65883636474609397</v>
      </c>
      <c r="H34" s="126">
        <v>89.211578369140597</v>
      </c>
      <c r="I34" s="127">
        <v>54.592784881591797</v>
      </c>
      <c r="J34" s="128">
        <f t="shared" si="0"/>
        <v>34.6187934875488</v>
      </c>
      <c r="K34" s="129">
        <v>7.2581305503845197</v>
      </c>
      <c r="L34" s="130">
        <v>3.9113249778747599</v>
      </c>
      <c r="M34" s="303">
        <f t="shared" si="6"/>
        <v>2.0146665573120099</v>
      </c>
      <c r="N34" s="123"/>
      <c r="O34" s="124"/>
      <c r="P34" s="125"/>
      <c r="Q34" s="131">
        <v>0</v>
      </c>
      <c r="R34" s="124">
        <v>0</v>
      </c>
      <c r="S34" s="124">
        <f t="shared" si="1"/>
        <v>0</v>
      </c>
      <c r="T34" s="132"/>
      <c r="U34" s="129"/>
      <c r="V34" s="130"/>
      <c r="W34" s="305"/>
      <c r="X34" s="306"/>
      <c r="Y34" s="307"/>
      <c r="Z34" s="303">
        <v>2.0146665573120099</v>
      </c>
      <c r="AA34" s="297"/>
      <c r="AB34" s="116"/>
      <c r="AC34" s="350">
        <f t="shared" si="2"/>
        <v>2.4880596796671539</v>
      </c>
      <c r="AD34" s="117"/>
      <c r="AE34" s="351">
        <f t="shared" si="3"/>
        <v>2.0084311496562699</v>
      </c>
      <c r="AF34" s="352">
        <f t="shared" si="4"/>
        <v>6.235407655740044E-3</v>
      </c>
      <c r="AG34" s="353">
        <f t="shared" si="5"/>
        <v>-1.103330254579195</v>
      </c>
      <c r="AH34" s="117"/>
      <c r="AI34" s="117"/>
      <c r="AJ34" s="117"/>
      <c r="AK34" s="117"/>
      <c r="AL34" s="117"/>
      <c r="AM34" s="117"/>
      <c r="AN34" s="117"/>
      <c r="AO34" s="118"/>
      <c r="AP34" s="119"/>
    </row>
    <row r="35" spans="1:42" ht="12" customHeight="1" x14ac:dyDescent="0.2">
      <c r="A35" s="121"/>
      <c r="B35" s="122" t="s">
        <v>298</v>
      </c>
      <c r="C35" s="371">
        <v>24</v>
      </c>
      <c r="D35" s="370" t="s">
        <v>23</v>
      </c>
      <c r="E35" s="123">
        <v>59.479427337646499</v>
      </c>
      <c r="F35" s="124">
        <v>60.163467407226598</v>
      </c>
      <c r="G35" s="125">
        <v>-0.68404006958007801</v>
      </c>
      <c r="H35" s="126">
        <v>91.867347717285199</v>
      </c>
      <c r="I35" s="127">
        <v>55.576461791992202</v>
      </c>
      <c r="J35" s="128">
        <f t="shared" si="0"/>
        <v>36.290885925292997</v>
      </c>
      <c r="K35" s="129">
        <v>7.2835369110107404</v>
      </c>
      <c r="L35" s="130">
        <v>3.8604266643524201</v>
      </c>
      <c r="M35" s="303">
        <f t="shared" si="6"/>
        <v>2.1274070739746098</v>
      </c>
      <c r="N35" s="123"/>
      <c r="O35" s="124"/>
      <c r="P35" s="125"/>
      <c r="Q35" s="131">
        <v>2.50000017695129E-3</v>
      </c>
      <c r="R35" s="124">
        <v>0</v>
      </c>
      <c r="S35" s="124">
        <f t="shared" si="1"/>
        <v>0</v>
      </c>
      <c r="T35" s="132"/>
      <c r="U35" s="129"/>
      <c r="V35" s="130"/>
      <c r="W35" s="305"/>
      <c r="X35" s="306"/>
      <c r="Y35" s="307"/>
      <c r="Z35" s="303">
        <v>2.1274070739746098</v>
      </c>
      <c r="AA35" s="297"/>
      <c r="AB35" s="116"/>
      <c r="AC35" s="350">
        <f t="shared" si="2"/>
        <v>2.5068111419677748</v>
      </c>
      <c r="AD35" s="117"/>
      <c r="AE35" s="351">
        <f t="shared" si="3"/>
        <v>2.1205445856210727</v>
      </c>
      <c r="AF35" s="352">
        <f t="shared" si="4"/>
        <v>6.8624883535370884E-3</v>
      </c>
      <c r="AG35" s="353">
        <f t="shared" si="5"/>
        <v>-1.136969159290699</v>
      </c>
      <c r="AH35" s="117"/>
      <c r="AI35" s="117"/>
      <c r="AJ35" s="117"/>
      <c r="AK35" s="117"/>
      <c r="AL35" s="117"/>
      <c r="AM35" s="117"/>
      <c r="AN35" s="117"/>
      <c r="AO35" s="118"/>
      <c r="AP35" s="119"/>
    </row>
    <row r="36" spans="1:42" ht="12" customHeight="1" x14ac:dyDescent="0.2">
      <c r="B36" s="122" t="s">
        <v>297</v>
      </c>
      <c r="C36" s="371">
        <v>24</v>
      </c>
      <c r="D36" s="370" t="s">
        <v>23</v>
      </c>
      <c r="E36" s="123">
        <v>51.896003723144503</v>
      </c>
      <c r="F36" s="124">
        <v>52.522163391113303</v>
      </c>
      <c r="G36" s="125">
        <v>-0.62615966796875</v>
      </c>
      <c r="H36" s="126">
        <v>94.031791687011705</v>
      </c>
      <c r="I36" s="127">
        <v>54.687290191650398</v>
      </c>
      <c r="J36" s="128">
        <f t="shared" si="0"/>
        <v>39.344501495361307</v>
      </c>
      <c r="K36" s="129">
        <v>7.47863864898682</v>
      </c>
      <c r="L36" s="130">
        <v>3.80033206939697</v>
      </c>
      <c r="M36" s="303">
        <f t="shared" si="6"/>
        <v>2.0141944885253902</v>
      </c>
      <c r="N36" s="123"/>
      <c r="O36" s="124"/>
      <c r="P36" s="125"/>
      <c r="Q36" s="131">
        <v>0</v>
      </c>
      <c r="R36" s="124">
        <v>0</v>
      </c>
      <c r="S36" s="124">
        <f t="shared" si="1"/>
        <v>0</v>
      </c>
      <c r="T36" s="132"/>
      <c r="U36" s="129"/>
      <c r="V36" s="130"/>
      <c r="W36" s="305"/>
      <c r="X36" s="306"/>
      <c r="Y36" s="307"/>
      <c r="Z36" s="303">
        <v>2.0141944885253902</v>
      </c>
      <c r="AA36" s="297"/>
      <c r="AB36" s="116"/>
      <c r="AC36" s="350">
        <f t="shared" si="2"/>
        <v>2.1884234746297211</v>
      </c>
      <c r="AD36" s="117"/>
      <c r="AE36" s="351">
        <f t="shared" si="3"/>
        <v>2.0075794206200177</v>
      </c>
      <c r="AF36" s="352">
        <f t="shared" si="4"/>
        <v>6.6150679053724737E-3</v>
      </c>
      <c r="AG36" s="353">
        <f t="shared" si="5"/>
        <v>-1.1921817905823271</v>
      </c>
      <c r="AH36" s="117"/>
      <c r="AI36" s="117"/>
      <c r="AJ36" s="117"/>
      <c r="AK36" s="117"/>
      <c r="AL36" s="117"/>
      <c r="AM36" s="117"/>
      <c r="AN36" s="117"/>
      <c r="AO36" s="118"/>
      <c r="AP36" s="119"/>
    </row>
    <row r="37" spans="1:42" ht="12" customHeight="1" x14ac:dyDescent="0.2">
      <c r="B37" s="122" t="s">
        <v>296</v>
      </c>
      <c r="C37" s="371">
        <v>24</v>
      </c>
      <c r="D37" s="370" t="s">
        <v>23</v>
      </c>
      <c r="E37" s="123">
        <v>51.192333221435497</v>
      </c>
      <c r="F37" s="124">
        <v>51.805442810058601</v>
      </c>
      <c r="G37" s="125">
        <v>-0.61310958862304699</v>
      </c>
      <c r="H37" s="126">
        <v>92.466087341308594</v>
      </c>
      <c r="I37" s="127">
        <v>53.555141448974602</v>
      </c>
      <c r="J37" s="128">
        <f t="shared" si="0"/>
        <v>38.910945892333991</v>
      </c>
      <c r="K37" s="129">
        <v>7.4440441131591797</v>
      </c>
      <c r="L37" s="130">
        <v>3.86419749259949</v>
      </c>
      <c r="M37" s="303">
        <f t="shared" si="6"/>
        <v>1.96525454521179</v>
      </c>
      <c r="N37" s="123"/>
      <c r="O37" s="124"/>
      <c r="P37" s="125"/>
      <c r="Q37" s="131">
        <v>0</v>
      </c>
      <c r="R37" s="124">
        <v>0</v>
      </c>
      <c r="S37" s="124">
        <f t="shared" si="1"/>
        <v>0</v>
      </c>
      <c r="T37" s="132"/>
      <c r="U37" s="129"/>
      <c r="V37" s="130"/>
      <c r="W37" s="305"/>
      <c r="X37" s="306"/>
      <c r="Y37" s="307"/>
      <c r="Z37" s="303">
        <v>1.96525454521179</v>
      </c>
      <c r="AA37" s="297"/>
      <c r="AB37" s="116"/>
      <c r="AC37" s="350">
        <f t="shared" si="2"/>
        <v>2.1585601170857749</v>
      </c>
      <c r="AD37" s="117"/>
      <c r="AE37" s="351">
        <f t="shared" si="3"/>
        <v>1.9591069373391756</v>
      </c>
      <c r="AF37" s="352">
        <f t="shared" si="4"/>
        <v>6.147607872614369E-3</v>
      </c>
      <c r="AG37" s="353">
        <f t="shared" si="5"/>
        <v>-1.1834848914832652</v>
      </c>
      <c r="AH37" s="117"/>
      <c r="AI37" s="117"/>
      <c r="AJ37" s="117"/>
      <c r="AK37" s="117"/>
      <c r="AL37" s="117"/>
      <c r="AM37" s="117"/>
      <c r="AN37" s="117"/>
      <c r="AO37" s="118"/>
      <c r="AP37" s="119"/>
    </row>
    <row r="38" spans="1:42" ht="12" customHeight="1" x14ac:dyDescent="0.2">
      <c r="B38" s="122" t="s">
        <v>295</v>
      </c>
      <c r="C38" s="371">
        <v>24</v>
      </c>
      <c r="D38" s="370" t="s">
        <v>23</v>
      </c>
      <c r="E38" s="123">
        <v>57.582180023193402</v>
      </c>
      <c r="F38" s="124">
        <v>58.251014709472699</v>
      </c>
      <c r="G38" s="125">
        <v>-0.66883468627929699</v>
      </c>
      <c r="H38" s="126">
        <v>93.585212707519503</v>
      </c>
      <c r="I38" s="127">
        <v>55.921340942382798</v>
      </c>
      <c r="J38" s="128">
        <f t="shared" si="0"/>
        <v>37.663871765136705</v>
      </c>
      <c r="K38" s="129">
        <v>7.3345017433166504</v>
      </c>
      <c r="L38" s="130">
        <v>3.8625183105468799</v>
      </c>
      <c r="M38" s="303">
        <f t="shared" si="6"/>
        <v>2.1384119987487802</v>
      </c>
      <c r="N38" s="123"/>
      <c r="O38" s="124"/>
      <c r="P38" s="125"/>
      <c r="Q38" s="131">
        <v>0</v>
      </c>
      <c r="R38" s="124">
        <v>0</v>
      </c>
      <c r="S38" s="124">
        <f t="shared" si="1"/>
        <v>0</v>
      </c>
      <c r="T38" s="132"/>
      <c r="U38" s="129"/>
      <c r="V38" s="130"/>
      <c r="W38" s="305"/>
      <c r="X38" s="306"/>
      <c r="Y38" s="307"/>
      <c r="Z38" s="303">
        <v>2.1384119987487802</v>
      </c>
      <c r="AA38" s="297"/>
      <c r="AB38" s="116"/>
      <c r="AC38" s="350">
        <f t="shared" si="2"/>
        <v>2.4271256128946956</v>
      </c>
      <c r="AD38" s="117"/>
      <c r="AE38" s="351">
        <f t="shared" si="3"/>
        <v>2.1313657118250573</v>
      </c>
      <c r="AF38" s="352">
        <f t="shared" si="4"/>
        <v>7.0462869237228887E-3</v>
      </c>
      <c r="AG38" s="353">
        <f t="shared" si="5"/>
        <v>-1.1481940522669247</v>
      </c>
      <c r="AH38" s="117"/>
      <c r="AI38" s="117"/>
      <c r="AJ38" s="117"/>
      <c r="AK38" s="117"/>
      <c r="AL38" s="117"/>
      <c r="AM38" s="117"/>
      <c r="AN38" s="117"/>
      <c r="AO38" s="118"/>
      <c r="AP38" s="119"/>
    </row>
    <row r="39" spans="1:42" ht="12" customHeight="1" x14ac:dyDescent="0.2">
      <c r="B39" s="122" t="s">
        <v>294</v>
      </c>
      <c r="C39" s="371">
        <v>24</v>
      </c>
      <c r="D39" s="370" t="s">
        <v>23</v>
      </c>
      <c r="E39" s="123">
        <v>57.222320556640597</v>
      </c>
      <c r="F39" s="124">
        <v>57.885128021240199</v>
      </c>
      <c r="G39" s="125">
        <v>-0.66280746459960904</v>
      </c>
      <c r="H39" s="126">
        <v>92.955490112304702</v>
      </c>
      <c r="I39" s="127">
        <v>55.968612670898402</v>
      </c>
      <c r="J39" s="128">
        <f t="shared" si="0"/>
        <v>36.9868774414063</v>
      </c>
      <c r="K39" s="129">
        <v>7.4112873077392596</v>
      </c>
      <c r="L39" s="130">
        <v>3.8795382976532</v>
      </c>
      <c r="M39" s="303">
        <f t="shared" si="6"/>
        <v>2.08630466461182</v>
      </c>
      <c r="N39" s="123"/>
      <c r="O39" s="124"/>
      <c r="P39" s="125"/>
      <c r="Q39" s="131">
        <v>0</v>
      </c>
      <c r="R39" s="124">
        <v>0</v>
      </c>
      <c r="S39" s="124">
        <f t="shared" si="1"/>
        <v>0</v>
      </c>
      <c r="T39" s="132"/>
      <c r="U39" s="129"/>
      <c r="V39" s="130"/>
      <c r="W39" s="305"/>
      <c r="X39" s="306"/>
      <c r="Y39" s="307"/>
      <c r="Z39" s="303">
        <v>2.08630466461182</v>
      </c>
      <c r="AA39" s="297"/>
      <c r="AB39" s="116"/>
      <c r="AC39" s="350">
        <f t="shared" si="2"/>
        <v>2.4118803342183415</v>
      </c>
      <c r="AD39" s="117"/>
      <c r="AE39" s="351">
        <f t="shared" si="3"/>
        <v>2.0793785430797747</v>
      </c>
      <c r="AF39" s="352">
        <f t="shared" si="4"/>
        <v>6.926121532045304E-3</v>
      </c>
      <c r="AG39" s="353">
        <f t="shared" si="5"/>
        <v>-1.1450392998291381</v>
      </c>
      <c r="AH39" s="117"/>
      <c r="AI39" s="117"/>
      <c r="AJ39" s="117"/>
      <c r="AK39" s="117"/>
      <c r="AL39" s="117"/>
      <c r="AM39" s="117"/>
      <c r="AN39" s="117"/>
      <c r="AO39" s="118"/>
      <c r="AP39" s="119"/>
    </row>
    <row r="40" spans="1:42" ht="12" customHeight="1" x14ac:dyDescent="0.2">
      <c r="B40" s="122" t="s">
        <v>293</v>
      </c>
      <c r="C40" s="371">
        <v>24</v>
      </c>
      <c r="D40" s="370" t="s">
        <v>23</v>
      </c>
      <c r="E40" s="123">
        <v>56.998542785644503</v>
      </c>
      <c r="F40" s="124">
        <v>57.649593353271499</v>
      </c>
      <c r="G40" s="125">
        <v>-0.65105056762695301</v>
      </c>
      <c r="H40" s="126">
        <v>93.514419555664105</v>
      </c>
      <c r="I40" s="127">
        <v>56.05615234375</v>
      </c>
      <c r="J40" s="128">
        <f t="shared" si="0"/>
        <v>37.458267211914105</v>
      </c>
      <c r="K40" s="129">
        <v>7.3536252975463903</v>
      </c>
      <c r="L40" s="130">
        <v>3.8914225101470898</v>
      </c>
      <c r="M40" s="303">
        <f t="shared" si="6"/>
        <v>2.1054985523223899</v>
      </c>
      <c r="N40" s="123"/>
      <c r="O40" s="124"/>
      <c r="P40" s="125"/>
      <c r="Q40" s="131">
        <v>1.2750000692904001E-2</v>
      </c>
      <c r="R40" s="124">
        <v>0</v>
      </c>
      <c r="S40" s="124">
        <f t="shared" si="1"/>
        <v>0.01</v>
      </c>
      <c r="T40" s="132"/>
      <c r="U40" s="129"/>
      <c r="V40" s="130"/>
      <c r="W40" s="305"/>
      <c r="X40" s="306"/>
      <c r="Y40" s="307"/>
      <c r="Z40" s="303">
        <v>2.1054985523223899</v>
      </c>
      <c r="AA40" s="297"/>
      <c r="AB40" s="116"/>
      <c r="AC40" s="350">
        <f t="shared" si="2"/>
        <v>2.4020663897196459</v>
      </c>
      <c r="AD40" s="117"/>
      <c r="AE40" s="351">
        <f t="shared" si="3"/>
        <v>2.0985712565520069</v>
      </c>
      <c r="AF40" s="352">
        <f t="shared" si="4"/>
        <v>6.9272957703829796E-3</v>
      </c>
      <c r="AG40" s="353">
        <f t="shared" si="5"/>
        <v>-1.1293237814139883</v>
      </c>
      <c r="AH40" s="117"/>
      <c r="AI40" s="117"/>
      <c r="AJ40" s="117"/>
      <c r="AK40" s="117"/>
      <c r="AL40" s="117"/>
      <c r="AM40" s="117"/>
      <c r="AN40" s="117"/>
      <c r="AO40" s="118"/>
      <c r="AP40" s="119"/>
    </row>
    <row r="41" spans="1:42" ht="12" customHeight="1" x14ac:dyDescent="0.2">
      <c r="B41" s="122" t="s">
        <v>292</v>
      </c>
      <c r="C41" s="371">
        <v>24</v>
      </c>
      <c r="D41" s="370" t="s">
        <v>23</v>
      </c>
      <c r="E41" s="123">
        <v>56.331428527832003</v>
      </c>
      <c r="F41" s="124">
        <v>56.594306945800803</v>
      </c>
      <c r="G41" s="125">
        <v>-0.26287841796875</v>
      </c>
      <c r="H41" s="126">
        <v>93.611625671386705</v>
      </c>
      <c r="I41" s="127">
        <v>56.350494384765597</v>
      </c>
      <c r="J41" s="128">
        <f t="shared" si="0"/>
        <v>37.261131286621108</v>
      </c>
      <c r="K41" s="129">
        <v>7.3628983497619602</v>
      </c>
      <c r="L41" s="130">
        <v>3.8975777626037602</v>
      </c>
      <c r="M41" s="303">
        <f t="shared" si="6"/>
        <v>2.0910840034484899</v>
      </c>
      <c r="N41" s="123"/>
      <c r="O41" s="124"/>
      <c r="P41" s="125"/>
      <c r="Q41" s="131">
        <v>0.64600002765655495</v>
      </c>
      <c r="R41" s="124">
        <v>0.23950000107288399</v>
      </c>
      <c r="S41" s="124">
        <f t="shared" si="1"/>
        <v>0.41</v>
      </c>
      <c r="T41" s="132"/>
      <c r="U41" s="129"/>
      <c r="V41" s="130"/>
      <c r="W41" s="305"/>
      <c r="X41" s="306"/>
      <c r="Y41" s="307"/>
      <c r="Z41" s="303">
        <v>2.0910840034484899</v>
      </c>
      <c r="AA41" s="297"/>
      <c r="AB41" s="116"/>
      <c r="AC41" s="350">
        <f t="shared" si="2"/>
        <v>2.3580961227417001</v>
      </c>
      <c r="AD41" s="117"/>
      <c r="AE41" s="351">
        <f t="shared" si="3"/>
        <v>2.0841594251228348</v>
      </c>
      <c r="AF41" s="352">
        <f t="shared" si="4"/>
        <v>6.924578325655073E-3</v>
      </c>
      <c r="AG41" s="353">
        <f t="shared" si="5"/>
        <v>-0.46449622259797835</v>
      </c>
      <c r="AH41" s="117"/>
      <c r="AI41" s="117"/>
      <c r="AJ41" s="117"/>
      <c r="AK41" s="117"/>
      <c r="AL41" s="117"/>
      <c r="AM41" s="117"/>
      <c r="AN41" s="117"/>
      <c r="AO41" s="118"/>
      <c r="AP41" s="133"/>
    </row>
    <row r="42" spans="1:42" ht="12" customHeight="1" x14ac:dyDescent="0.2">
      <c r="B42" s="122" t="s">
        <v>291</v>
      </c>
      <c r="C42" s="371">
        <v>24</v>
      </c>
      <c r="D42" s="370" t="s">
        <v>23</v>
      </c>
      <c r="E42" s="123">
        <v>56.691623687744098</v>
      </c>
      <c r="F42" s="124">
        <v>56.814014434814503</v>
      </c>
      <c r="G42" s="125">
        <v>-0.122390747070313</v>
      </c>
      <c r="H42" s="126">
        <v>93.791053771972699</v>
      </c>
      <c r="I42" s="127">
        <v>57.134525299072301</v>
      </c>
      <c r="J42" s="128">
        <f t="shared" si="0"/>
        <v>36.656528472900398</v>
      </c>
      <c r="K42" s="129">
        <v>7.3719139099121103</v>
      </c>
      <c r="L42" s="130">
        <v>3.7889952659606898</v>
      </c>
      <c r="M42" s="303">
        <f t="shared" si="6"/>
        <v>2.0782747268676798</v>
      </c>
      <c r="N42" s="123"/>
      <c r="O42" s="124"/>
      <c r="P42" s="125"/>
      <c r="Q42" s="131">
        <v>0.542500019073486</v>
      </c>
      <c r="R42" s="124">
        <v>0</v>
      </c>
      <c r="S42" s="124">
        <f t="shared" si="1"/>
        <v>0.54</v>
      </c>
      <c r="T42" s="132"/>
      <c r="U42" s="129"/>
      <c r="V42" s="130"/>
      <c r="W42" s="305"/>
      <c r="X42" s="306"/>
      <c r="Y42" s="307"/>
      <c r="Z42" s="303">
        <v>2.0782747268676798</v>
      </c>
      <c r="AA42" s="297"/>
      <c r="AB42" s="116"/>
      <c r="AC42" s="350">
        <f t="shared" si="2"/>
        <v>2.3672506014506043</v>
      </c>
      <c r="AD42" s="117"/>
      <c r="AE42" s="351">
        <f t="shared" si="3"/>
        <v>2.0711253806498795</v>
      </c>
      <c r="AF42" s="352">
        <f t="shared" si="4"/>
        <v>7.1493462178002787E-3</v>
      </c>
      <c r="AG42" s="353">
        <f t="shared" si="5"/>
        <v>-0.21542351528554257</v>
      </c>
      <c r="AH42" s="117"/>
      <c r="AI42" s="117"/>
      <c r="AJ42" s="117"/>
      <c r="AK42" s="117"/>
      <c r="AL42" s="117"/>
      <c r="AM42" s="117"/>
      <c r="AN42" s="117"/>
      <c r="AO42" s="118"/>
      <c r="AP42" s="119"/>
    </row>
    <row r="43" spans="1:42" ht="12" customHeight="1" x14ac:dyDescent="0.2">
      <c r="B43" s="122" t="s">
        <v>290</v>
      </c>
      <c r="C43" s="371">
        <v>24</v>
      </c>
      <c r="D43" s="370"/>
      <c r="E43" s="123">
        <v>52.67</v>
      </c>
      <c r="F43" s="124">
        <v>53.29</v>
      </c>
      <c r="G43" s="125">
        <v>-0.62</v>
      </c>
      <c r="H43" s="126">
        <v>92.4</v>
      </c>
      <c r="I43" s="127">
        <v>55.2</v>
      </c>
      <c r="J43" s="128">
        <f t="shared" si="0"/>
        <v>37.200000000000003</v>
      </c>
      <c r="K43" s="129">
        <v>7.4</v>
      </c>
      <c r="L43" s="130">
        <v>3.8</v>
      </c>
      <c r="M43" s="303">
        <f t="shared" si="6"/>
        <v>1.9279999999999999</v>
      </c>
      <c r="N43" s="123"/>
      <c r="O43" s="124"/>
      <c r="P43" s="125"/>
      <c r="Q43" s="131">
        <v>0</v>
      </c>
      <c r="R43" s="124">
        <v>0</v>
      </c>
      <c r="S43" s="124">
        <v>0</v>
      </c>
      <c r="T43" s="132"/>
      <c r="U43" s="129"/>
      <c r="V43" s="130"/>
      <c r="W43" s="305"/>
      <c r="X43" s="306"/>
      <c r="Y43" s="307"/>
      <c r="Z43" s="303">
        <v>1.9279999999999999</v>
      </c>
      <c r="AA43" s="297"/>
      <c r="AB43" s="116"/>
      <c r="AC43" s="350">
        <f t="shared" si="2"/>
        <v>2.2204166666666665</v>
      </c>
      <c r="AD43" s="117"/>
      <c r="AE43" s="351">
        <f t="shared" si="3"/>
        <v>1.9251000000000003</v>
      </c>
      <c r="AF43" s="352">
        <f t="shared" si="4"/>
        <v>2.8999999999996806E-3</v>
      </c>
      <c r="AG43" s="353">
        <f t="shared" si="5"/>
        <v>-1.1634452993056859</v>
      </c>
      <c r="AH43" s="117"/>
      <c r="AI43" s="117"/>
      <c r="AJ43" s="117"/>
      <c r="AK43" s="117"/>
      <c r="AL43" s="117"/>
      <c r="AM43" s="117"/>
      <c r="AN43" s="117"/>
      <c r="AO43" s="118"/>
      <c r="AP43" s="119"/>
    </row>
    <row r="44" spans="1:42" ht="12" customHeight="1" x14ac:dyDescent="0.2">
      <c r="B44" s="122" t="s">
        <v>289</v>
      </c>
      <c r="C44" s="371">
        <v>24</v>
      </c>
      <c r="D44" s="370"/>
      <c r="E44" s="123">
        <v>50.72</v>
      </c>
      <c r="F44" s="124">
        <v>51.33</v>
      </c>
      <c r="G44" s="125">
        <v>-0.61</v>
      </c>
      <c r="H44" s="126">
        <v>91.3</v>
      </c>
      <c r="I44" s="127">
        <v>54</v>
      </c>
      <c r="J44" s="128">
        <f t="shared" si="0"/>
        <v>37.299999999999997</v>
      </c>
      <c r="K44" s="129">
        <v>7.4</v>
      </c>
      <c r="L44" s="130">
        <v>3.9</v>
      </c>
      <c r="M44" s="303">
        <f t="shared" si="6"/>
        <v>1.8660000000000001</v>
      </c>
      <c r="N44" s="123"/>
      <c r="O44" s="124"/>
      <c r="P44" s="125"/>
      <c r="Q44" s="131">
        <v>0.06</v>
      </c>
      <c r="R44" s="124">
        <v>0.06</v>
      </c>
      <c r="S44" s="124">
        <v>0</v>
      </c>
      <c r="T44" s="132"/>
      <c r="U44" s="129"/>
      <c r="V44" s="130"/>
      <c r="W44" s="305"/>
      <c r="X44" s="306"/>
      <c r="Y44" s="307"/>
      <c r="Z44" s="303">
        <v>1.8660000000000001</v>
      </c>
      <c r="AA44" s="297"/>
      <c r="AB44" s="116"/>
      <c r="AC44" s="350">
        <f t="shared" si="2"/>
        <v>2.1387499999999999</v>
      </c>
      <c r="AD44" s="117"/>
      <c r="AE44" s="351">
        <f t="shared" si="3"/>
        <v>1.8589160000000002</v>
      </c>
      <c r="AF44" s="352">
        <f t="shared" si="4"/>
        <v>7.0839999999998682E-3</v>
      </c>
      <c r="AG44" s="353">
        <f t="shared" si="5"/>
        <v>-1.188388856419248</v>
      </c>
      <c r="AH44" s="117"/>
      <c r="AI44" s="117"/>
      <c r="AJ44" s="117"/>
      <c r="AK44" s="117"/>
      <c r="AL44" s="117"/>
      <c r="AM44" s="117"/>
      <c r="AN44" s="117"/>
      <c r="AO44" s="118"/>
      <c r="AP44" s="119"/>
    </row>
    <row r="45" spans="1:42" ht="12" customHeight="1" x14ac:dyDescent="0.2">
      <c r="B45" s="122" t="s">
        <v>288</v>
      </c>
      <c r="C45" s="371">
        <v>24</v>
      </c>
      <c r="D45" s="370"/>
      <c r="E45" s="123">
        <v>50.85</v>
      </c>
      <c r="F45" s="124">
        <v>51.46</v>
      </c>
      <c r="G45" s="125">
        <v>-0.61</v>
      </c>
      <c r="H45" s="126">
        <v>91.2</v>
      </c>
      <c r="I45" s="127">
        <v>54.4</v>
      </c>
      <c r="J45" s="128">
        <f t="shared" si="0"/>
        <v>36.800000000000004</v>
      </c>
      <c r="K45" s="129">
        <v>7.5</v>
      </c>
      <c r="L45" s="130">
        <v>3.9</v>
      </c>
      <c r="M45" s="303">
        <f t="shared" si="6"/>
        <v>1.849</v>
      </c>
      <c r="N45" s="123"/>
      <c r="O45" s="124"/>
      <c r="P45" s="125"/>
      <c r="Q45" s="131">
        <v>0</v>
      </c>
      <c r="R45" s="124">
        <v>0</v>
      </c>
      <c r="S45" s="124">
        <v>0</v>
      </c>
      <c r="T45" s="132"/>
      <c r="U45" s="129"/>
      <c r="V45" s="130"/>
      <c r="W45" s="305"/>
      <c r="X45" s="306"/>
      <c r="Y45" s="307"/>
      <c r="Z45" s="303">
        <v>1.849</v>
      </c>
      <c r="AA45" s="297"/>
      <c r="AB45" s="116"/>
      <c r="AC45" s="350">
        <f t="shared" si="2"/>
        <v>2.1441666666666666</v>
      </c>
      <c r="AD45" s="117"/>
      <c r="AE45" s="351">
        <f t="shared" si="3"/>
        <v>1.8380960000000004</v>
      </c>
      <c r="AF45" s="352">
        <f t="shared" si="4"/>
        <v>1.0903999999999581E-2</v>
      </c>
      <c r="AG45" s="353">
        <f t="shared" si="5"/>
        <v>-1.1853867081228138</v>
      </c>
      <c r="AH45" s="117"/>
      <c r="AI45" s="117"/>
      <c r="AJ45" s="117"/>
      <c r="AK45" s="117"/>
      <c r="AL45" s="117"/>
      <c r="AM45" s="117"/>
      <c r="AN45" s="117"/>
      <c r="AO45" s="118"/>
      <c r="AP45" s="119"/>
    </row>
    <row r="46" spans="1:42" ht="12" customHeight="1" x14ac:dyDescent="0.2">
      <c r="B46" s="122" t="s">
        <v>287</v>
      </c>
      <c r="C46" s="371">
        <v>24</v>
      </c>
      <c r="D46" s="376">
        <v>16</v>
      </c>
      <c r="E46" s="123">
        <v>49.66</v>
      </c>
      <c r="F46" s="124">
        <v>49.64</v>
      </c>
      <c r="G46" s="125">
        <v>0.02</v>
      </c>
      <c r="H46" s="126">
        <v>90.6</v>
      </c>
      <c r="I46" s="127">
        <v>53.7</v>
      </c>
      <c r="J46" s="128">
        <f t="shared" si="0"/>
        <v>36.899999999999991</v>
      </c>
      <c r="K46" s="129">
        <v>7.2</v>
      </c>
      <c r="L46" s="130">
        <v>3.8</v>
      </c>
      <c r="M46" s="303">
        <f t="shared" si="6"/>
        <v>1.837</v>
      </c>
      <c r="N46" s="123"/>
      <c r="O46" s="124"/>
      <c r="P46" s="125"/>
      <c r="Q46" s="131">
        <v>0.92</v>
      </c>
      <c r="R46" s="124">
        <v>0.28999999999999998</v>
      </c>
      <c r="S46" s="124">
        <v>0.63</v>
      </c>
      <c r="T46" s="132"/>
      <c r="U46" s="129"/>
      <c r="V46" s="130"/>
      <c r="W46" s="305"/>
      <c r="X46" s="306"/>
      <c r="Y46" s="307"/>
      <c r="Z46" s="303">
        <v>1.837</v>
      </c>
      <c r="AA46" s="297"/>
      <c r="AB46" s="116"/>
      <c r="AC46" s="350">
        <f t="shared" si="2"/>
        <v>2.0683333333333334</v>
      </c>
      <c r="AD46" s="117"/>
      <c r="AE46" s="351">
        <f t="shared" si="3"/>
        <v>1.8335279999999989</v>
      </c>
      <c r="AF46" s="352">
        <f t="shared" si="4"/>
        <v>3.4720000000010298E-3</v>
      </c>
      <c r="AG46" s="353">
        <f t="shared" si="5"/>
        <v>4.0290088638195005E-2</v>
      </c>
      <c r="AH46" s="117"/>
      <c r="AI46" s="117"/>
      <c r="AJ46" s="117"/>
      <c r="AK46" s="117"/>
      <c r="AL46" s="117"/>
      <c r="AM46" s="117"/>
      <c r="AN46" s="117"/>
      <c r="AO46" s="118"/>
      <c r="AP46" s="119"/>
    </row>
    <row r="47" spans="1:42" ht="12" customHeight="1" x14ac:dyDescent="0.2">
      <c r="B47" s="122" t="s">
        <v>286</v>
      </c>
      <c r="C47" s="371">
        <v>24</v>
      </c>
      <c r="D47" s="370"/>
      <c r="E47" s="123">
        <v>50.6</v>
      </c>
      <c r="F47" s="124">
        <v>51.2</v>
      </c>
      <c r="G47" s="125">
        <v>-0.6</v>
      </c>
      <c r="H47" s="126">
        <v>88.4</v>
      </c>
      <c r="I47" s="127">
        <v>53.4</v>
      </c>
      <c r="J47" s="128">
        <f t="shared" si="0"/>
        <v>35.000000000000007</v>
      </c>
      <c r="K47" s="129">
        <v>7.3</v>
      </c>
      <c r="L47" s="130">
        <v>3.8</v>
      </c>
      <c r="M47" s="303">
        <f t="shared" si="6"/>
        <v>1.746</v>
      </c>
      <c r="N47" s="123"/>
      <c r="O47" s="124"/>
      <c r="P47" s="125"/>
      <c r="Q47" s="131">
        <v>0</v>
      </c>
      <c r="R47" s="124">
        <v>0</v>
      </c>
      <c r="S47" s="124">
        <v>0</v>
      </c>
      <c r="T47" s="132"/>
      <c r="U47" s="129"/>
      <c r="V47" s="130"/>
      <c r="W47" s="305"/>
      <c r="X47" s="306"/>
      <c r="Y47" s="307"/>
      <c r="Z47" s="303">
        <v>1.746</v>
      </c>
      <c r="AA47" s="297"/>
      <c r="AB47" s="116"/>
      <c r="AC47" s="350">
        <f t="shared" si="2"/>
        <v>2.1333333333333333</v>
      </c>
      <c r="AD47" s="117"/>
      <c r="AE47" s="351">
        <f t="shared" si="3"/>
        <v>1.7389600000000001</v>
      </c>
      <c r="AF47" s="352">
        <f t="shared" si="4"/>
        <v>7.0399999999999352E-3</v>
      </c>
      <c r="AG47" s="353">
        <f t="shared" si="5"/>
        <v>-1.1718749999999998</v>
      </c>
      <c r="AH47" s="117"/>
      <c r="AI47" s="117"/>
      <c r="AJ47" s="117"/>
      <c r="AK47" s="117"/>
      <c r="AL47" s="117"/>
      <c r="AM47" s="117"/>
      <c r="AN47" s="117"/>
      <c r="AO47" s="118"/>
      <c r="AP47" s="119"/>
    </row>
    <row r="48" spans="1:42" ht="12" customHeight="1" x14ac:dyDescent="0.2">
      <c r="B48" s="122" t="s">
        <v>285</v>
      </c>
      <c r="C48" s="371">
        <v>24</v>
      </c>
      <c r="D48" s="370"/>
      <c r="E48" s="123">
        <v>50.84</v>
      </c>
      <c r="F48" s="124">
        <v>51.43</v>
      </c>
      <c r="G48" s="125">
        <v>-0.59</v>
      </c>
      <c r="H48" s="126">
        <v>88.7</v>
      </c>
      <c r="I48" s="127">
        <v>53.6</v>
      </c>
      <c r="J48" s="128">
        <f t="shared" si="0"/>
        <v>35.1</v>
      </c>
      <c r="K48" s="129">
        <v>7.4</v>
      </c>
      <c r="L48" s="130">
        <v>3.9</v>
      </c>
      <c r="M48" s="303">
        <f t="shared" si="6"/>
        <v>1.76</v>
      </c>
      <c r="N48" s="123"/>
      <c r="O48" s="124"/>
      <c r="P48" s="125"/>
      <c r="Q48" s="131">
        <v>0</v>
      </c>
      <c r="R48" s="124">
        <v>0</v>
      </c>
      <c r="S48" s="124">
        <v>0</v>
      </c>
      <c r="T48" s="132"/>
      <c r="U48" s="129"/>
      <c r="V48" s="130"/>
      <c r="W48" s="305"/>
      <c r="X48" s="306"/>
      <c r="Y48" s="307"/>
      <c r="Z48" s="303">
        <v>1.76</v>
      </c>
      <c r="AA48" s="297"/>
      <c r="AB48" s="116"/>
      <c r="AC48" s="350">
        <f t="shared" si="2"/>
        <v>2.1429166666666668</v>
      </c>
      <c r="AD48" s="117"/>
      <c r="AE48" s="351">
        <f t="shared" si="3"/>
        <v>1.7528600000000005</v>
      </c>
      <c r="AF48" s="352">
        <f t="shared" si="4"/>
        <v>7.1399999999994801E-3</v>
      </c>
      <c r="AG48" s="353">
        <f t="shared" si="5"/>
        <v>-1.1471903558234493</v>
      </c>
      <c r="AH48" s="117"/>
      <c r="AI48" s="117"/>
      <c r="AJ48" s="117"/>
      <c r="AK48" s="117"/>
      <c r="AL48" s="117"/>
      <c r="AM48" s="117"/>
      <c r="AN48" s="117"/>
      <c r="AO48" s="118"/>
      <c r="AP48" s="119"/>
    </row>
    <row r="49" spans="2:42" ht="12" customHeight="1" x14ac:dyDescent="0.2">
      <c r="B49" s="122" t="s">
        <v>284</v>
      </c>
      <c r="C49" s="371">
        <v>24</v>
      </c>
      <c r="D49" s="370"/>
      <c r="E49" s="123">
        <v>50.46</v>
      </c>
      <c r="F49" s="124">
        <v>51.05</v>
      </c>
      <c r="G49" s="125">
        <v>-0.57999999999999996</v>
      </c>
      <c r="H49" s="126">
        <v>87.9</v>
      </c>
      <c r="I49" s="127">
        <v>52.7</v>
      </c>
      <c r="J49" s="128">
        <f t="shared" si="0"/>
        <v>35.200000000000003</v>
      </c>
      <c r="K49" s="129">
        <v>7.3</v>
      </c>
      <c r="L49" s="130">
        <v>3.9</v>
      </c>
      <c r="M49" s="303">
        <f t="shared" si="6"/>
        <v>1.7529999999999999</v>
      </c>
      <c r="N49" s="123"/>
      <c r="O49" s="124"/>
      <c r="P49" s="125"/>
      <c r="Q49" s="131">
        <v>0.08</v>
      </c>
      <c r="R49" s="124">
        <v>7.0000000000000007E-2</v>
      </c>
      <c r="S49" s="124">
        <v>0</v>
      </c>
      <c r="T49" s="132"/>
      <c r="U49" s="129"/>
      <c r="V49" s="130"/>
      <c r="W49" s="305"/>
      <c r="X49" s="306"/>
      <c r="Y49" s="307"/>
      <c r="Z49" s="303">
        <v>1.7529999999999999</v>
      </c>
      <c r="AA49" s="297"/>
      <c r="AB49" s="116"/>
      <c r="AC49" s="350">
        <f t="shared" si="2"/>
        <v>2.1270833333333332</v>
      </c>
      <c r="AD49" s="117"/>
      <c r="AE49" s="351">
        <f t="shared" si="3"/>
        <v>1.7450990000000002</v>
      </c>
      <c r="AF49" s="352">
        <f t="shared" si="4"/>
        <v>7.9009999999997138E-3</v>
      </c>
      <c r="AG49" s="353">
        <f t="shared" si="5"/>
        <v>-1.1361410381978454</v>
      </c>
      <c r="AH49" s="117"/>
      <c r="AI49" s="117"/>
      <c r="AJ49" s="117"/>
      <c r="AK49" s="117"/>
      <c r="AL49" s="117"/>
      <c r="AM49" s="117"/>
      <c r="AN49" s="117"/>
      <c r="AO49" s="118"/>
      <c r="AP49" s="119"/>
    </row>
    <row r="50" spans="2:42" ht="12" customHeight="1" x14ac:dyDescent="0.2">
      <c r="B50" s="122" t="s">
        <v>283</v>
      </c>
      <c r="C50" s="371">
        <v>24</v>
      </c>
      <c r="D50" s="370"/>
      <c r="E50" s="123">
        <v>50.27</v>
      </c>
      <c r="F50" s="124">
        <v>50.85</v>
      </c>
      <c r="G50" s="125">
        <v>-0.57999999999999996</v>
      </c>
      <c r="H50" s="126">
        <v>88.4</v>
      </c>
      <c r="I50" s="127">
        <v>52.9</v>
      </c>
      <c r="J50" s="128">
        <f t="shared" si="0"/>
        <v>35.500000000000007</v>
      </c>
      <c r="K50" s="129">
        <v>7.3</v>
      </c>
      <c r="L50" s="130">
        <v>3.9</v>
      </c>
      <c r="M50" s="303">
        <f t="shared" si="6"/>
        <v>1.758</v>
      </c>
      <c r="N50" s="123"/>
      <c r="O50" s="124"/>
      <c r="P50" s="125"/>
      <c r="Q50" s="131">
        <v>0</v>
      </c>
      <c r="R50" s="124">
        <v>0</v>
      </c>
      <c r="S50" s="124">
        <v>0</v>
      </c>
      <c r="T50" s="132"/>
      <c r="U50" s="129"/>
      <c r="V50" s="130"/>
      <c r="W50" s="305"/>
      <c r="X50" s="306"/>
      <c r="Y50" s="307"/>
      <c r="Z50" s="303">
        <v>1.758</v>
      </c>
      <c r="AA50" s="297"/>
      <c r="AB50" s="116"/>
      <c r="AC50" s="350">
        <f t="shared" si="2"/>
        <v>2.1187499999999999</v>
      </c>
      <c r="AD50" s="117"/>
      <c r="AE50" s="351">
        <f t="shared" si="3"/>
        <v>1.7539030000000002</v>
      </c>
      <c r="AF50" s="352">
        <f t="shared" si="4"/>
        <v>4.0969999999997953E-3</v>
      </c>
      <c r="AG50" s="353">
        <f t="shared" si="5"/>
        <v>-1.1406096361848572</v>
      </c>
      <c r="AH50" s="117"/>
      <c r="AI50" s="117"/>
      <c r="AJ50" s="117"/>
      <c r="AK50" s="117"/>
      <c r="AL50" s="117"/>
      <c r="AM50" s="117"/>
      <c r="AN50" s="117"/>
      <c r="AO50" s="118"/>
      <c r="AP50" s="119"/>
    </row>
    <row r="51" spans="2:42" ht="12" customHeight="1" x14ac:dyDescent="0.2">
      <c r="B51" s="122" t="s">
        <v>282</v>
      </c>
      <c r="C51" s="371">
        <v>24</v>
      </c>
      <c r="D51" s="370"/>
      <c r="E51" s="123">
        <v>51.3</v>
      </c>
      <c r="F51" s="124">
        <v>51.88</v>
      </c>
      <c r="G51" s="125">
        <v>-0.57999999999999996</v>
      </c>
      <c r="H51" s="126">
        <v>88.6</v>
      </c>
      <c r="I51" s="127">
        <v>53.3</v>
      </c>
      <c r="J51" s="128">
        <f t="shared" si="0"/>
        <v>35.299999999999997</v>
      </c>
      <c r="K51" s="129">
        <v>7.4</v>
      </c>
      <c r="L51" s="130">
        <v>3.9</v>
      </c>
      <c r="M51" s="303">
        <f t="shared" si="6"/>
        <v>1.788</v>
      </c>
      <c r="N51" s="123"/>
      <c r="O51" s="124"/>
      <c r="P51" s="125"/>
      <c r="Q51" s="131">
        <v>0</v>
      </c>
      <c r="R51" s="124">
        <v>0</v>
      </c>
      <c r="S51" s="124">
        <v>0</v>
      </c>
      <c r="T51" s="132"/>
      <c r="U51" s="129"/>
      <c r="V51" s="130"/>
      <c r="W51" s="305"/>
      <c r="X51" s="306"/>
      <c r="Y51" s="307"/>
      <c r="Z51" s="303">
        <v>1.788</v>
      </c>
      <c r="AA51" s="297"/>
      <c r="AB51" s="116"/>
      <c r="AC51" s="350">
        <f t="shared" si="2"/>
        <v>2.1616666666666666</v>
      </c>
      <c r="AD51" s="117"/>
      <c r="AE51" s="351">
        <f t="shared" si="3"/>
        <v>1.7799759999999991</v>
      </c>
      <c r="AF51" s="352">
        <f t="shared" si="4"/>
        <v>8.0240000000009193E-3</v>
      </c>
      <c r="AG51" s="353">
        <f t="shared" si="5"/>
        <v>-1.1179645335389359</v>
      </c>
      <c r="AH51" s="117"/>
      <c r="AI51" s="117"/>
      <c r="AJ51" s="117"/>
      <c r="AK51" s="117"/>
      <c r="AL51" s="117"/>
      <c r="AM51" s="117"/>
      <c r="AN51" s="117"/>
      <c r="AO51" s="118"/>
      <c r="AP51" s="119"/>
    </row>
    <row r="52" spans="2:42" ht="12" customHeight="1" x14ac:dyDescent="0.2">
      <c r="B52" s="122" t="s">
        <v>281</v>
      </c>
      <c r="C52" s="371">
        <v>24</v>
      </c>
      <c r="D52" s="370"/>
      <c r="E52" s="123">
        <v>51.11</v>
      </c>
      <c r="F52" s="124">
        <v>51.68</v>
      </c>
      <c r="G52" s="125">
        <v>-0.57999999999999996</v>
      </c>
      <c r="H52" s="126">
        <v>88</v>
      </c>
      <c r="I52" s="127">
        <v>53.1</v>
      </c>
      <c r="J52" s="128">
        <f t="shared" si="0"/>
        <v>34.9</v>
      </c>
      <c r="K52" s="129">
        <v>7.4</v>
      </c>
      <c r="L52" s="130">
        <v>3.9</v>
      </c>
      <c r="M52" s="303">
        <f t="shared" si="6"/>
        <v>1.7609999999999999</v>
      </c>
      <c r="N52" s="123"/>
      <c r="O52" s="124"/>
      <c r="P52" s="125"/>
      <c r="Q52" s="131">
        <v>0</v>
      </c>
      <c r="R52" s="124">
        <v>0</v>
      </c>
      <c r="S52" s="124">
        <v>0</v>
      </c>
      <c r="T52" s="132"/>
      <c r="U52" s="129"/>
      <c r="V52" s="130"/>
      <c r="W52" s="305"/>
      <c r="X52" s="306"/>
      <c r="Y52" s="307"/>
      <c r="Z52" s="303">
        <v>1.7609999999999999</v>
      </c>
      <c r="AA52" s="297"/>
      <c r="AB52" s="116"/>
      <c r="AC52" s="350">
        <f t="shared" si="2"/>
        <v>2.1533333333333333</v>
      </c>
      <c r="AD52" s="117"/>
      <c r="AE52" s="351">
        <f t="shared" si="3"/>
        <v>1.7534720000000001</v>
      </c>
      <c r="AF52" s="352">
        <f t="shared" si="4"/>
        <v>7.5279999999997571E-3</v>
      </c>
      <c r="AG52" s="353">
        <f t="shared" si="5"/>
        <v>-1.1222910216718265</v>
      </c>
      <c r="AH52" s="117"/>
      <c r="AI52" s="117"/>
      <c r="AJ52" s="117"/>
      <c r="AK52" s="117"/>
      <c r="AL52" s="117"/>
      <c r="AM52" s="117"/>
      <c r="AN52" s="117"/>
      <c r="AO52" s="118"/>
      <c r="AP52" s="119"/>
    </row>
    <row r="53" spans="2:42" ht="12" customHeight="1" x14ac:dyDescent="0.2">
      <c r="B53" s="122" t="s">
        <v>280</v>
      </c>
      <c r="C53" s="371">
        <v>24</v>
      </c>
      <c r="D53" s="370"/>
      <c r="E53" s="123">
        <v>51.25</v>
      </c>
      <c r="F53" s="124">
        <v>51.82</v>
      </c>
      <c r="G53" s="125">
        <v>-0.57999999999999996</v>
      </c>
      <c r="H53" s="126">
        <v>88.7</v>
      </c>
      <c r="I53" s="127">
        <v>53.4</v>
      </c>
      <c r="J53" s="128">
        <f t="shared" si="0"/>
        <v>35.300000000000004</v>
      </c>
      <c r="K53" s="129">
        <v>7.4</v>
      </c>
      <c r="L53" s="130">
        <v>3.9</v>
      </c>
      <c r="M53" s="303">
        <f t="shared" si="6"/>
        <v>1.784</v>
      </c>
      <c r="N53" s="123"/>
      <c r="O53" s="124"/>
      <c r="P53" s="125"/>
      <c r="Q53" s="131">
        <v>0.03</v>
      </c>
      <c r="R53" s="124">
        <v>0.03</v>
      </c>
      <c r="S53" s="124">
        <v>0</v>
      </c>
      <c r="T53" s="132"/>
      <c r="U53" s="129"/>
      <c r="V53" s="130"/>
      <c r="W53" s="305"/>
      <c r="X53" s="306"/>
      <c r="Y53" s="307"/>
      <c r="Z53" s="303">
        <v>1.784</v>
      </c>
      <c r="AA53" s="297"/>
      <c r="AB53" s="116"/>
      <c r="AC53" s="350">
        <f t="shared" si="2"/>
        <v>2.1591666666666667</v>
      </c>
      <c r="AD53" s="117"/>
      <c r="AE53" s="351">
        <f t="shared" si="3"/>
        <v>1.7786869999999999</v>
      </c>
      <c r="AF53" s="352">
        <f t="shared" si="4"/>
        <v>5.3130000000001232E-3</v>
      </c>
      <c r="AG53" s="353">
        <f t="shared" si="5"/>
        <v>-1.1192589733693552</v>
      </c>
      <c r="AH53" s="117"/>
      <c r="AI53" s="117"/>
      <c r="AJ53" s="117"/>
      <c r="AK53" s="117"/>
      <c r="AL53" s="117"/>
      <c r="AM53" s="117"/>
      <c r="AN53" s="117"/>
      <c r="AO53" s="118"/>
      <c r="AP53" s="119"/>
    </row>
    <row r="54" spans="2:42" ht="13.5" thickBot="1" x14ac:dyDescent="0.25">
      <c r="B54" s="122" t="s">
        <v>279</v>
      </c>
      <c r="C54" s="371">
        <v>24</v>
      </c>
      <c r="D54" s="370"/>
      <c r="E54" s="123">
        <v>50.89</v>
      </c>
      <c r="F54" s="124">
        <v>51.47</v>
      </c>
      <c r="G54" s="125">
        <v>-0.57999999999999996</v>
      </c>
      <c r="H54" s="126">
        <v>90.1</v>
      </c>
      <c r="I54" s="127">
        <v>53.5</v>
      </c>
      <c r="J54" s="128">
        <f t="shared" si="0"/>
        <v>36.599999999999994</v>
      </c>
      <c r="K54" s="129">
        <v>7.4</v>
      </c>
      <c r="L54" s="130">
        <v>3.9</v>
      </c>
      <c r="M54" s="303">
        <f t="shared" si="6"/>
        <v>1.835</v>
      </c>
      <c r="N54" s="123"/>
      <c r="O54" s="124"/>
      <c r="P54" s="125"/>
      <c r="Q54" s="131">
        <v>0</v>
      </c>
      <c r="R54" s="124">
        <v>0</v>
      </c>
      <c r="S54" s="124">
        <v>0</v>
      </c>
      <c r="T54" s="132"/>
      <c r="U54" s="129"/>
      <c r="V54" s="130"/>
      <c r="W54" s="305"/>
      <c r="X54" s="306"/>
      <c r="Y54" s="307"/>
      <c r="Z54" s="303">
        <v>1.835</v>
      </c>
      <c r="AA54" s="297"/>
      <c r="AB54" s="116"/>
      <c r="AC54" s="350">
        <f t="shared" si="2"/>
        <v>2.1445833333333333</v>
      </c>
      <c r="AD54" s="117"/>
      <c r="AE54" s="351">
        <f t="shared" si="3"/>
        <v>1.8315439999999994</v>
      </c>
      <c r="AF54" s="352">
        <f t="shared" si="4"/>
        <v>3.4560000000005697E-3</v>
      </c>
      <c r="AG54" s="353">
        <f t="shared" si="5"/>
        <v>-1.1268700213716727</v>
      </c>
      <c r="AH54" s="117"/>
      <c r="AI54" s="117"/>
      <c r="AJ54" s="117"/>
      <c r="AK54" s="117"/>
      <c r="AL54" s="117"/>
      <c r="AM54" s="117"/>
      <c r="AN54" s="117"/>
      <c r="AO54" s="118"/>
      <c r="AP54" s="119"/>
    </row>
    <row r="55" spans="2:42" ht="12.75" hidden="1" x14ac:dyDescent="0.2">
      <c r="B55" s="122" t="s">
        <v>23</v>
      </c>
      <c r="C55" s="371" t="s">
        <v>23</v>
      </c>
      <c r="D55" s="370" t="s">
        <v>23</v>
      </c>
      <c r="E55" s="123" t="s">
        <v>23</v>
      </c>
      <c r="F55" s="124" t="s">
        <v>23</v>
      </c>
      <c r="G55" s="125" t="s">
        <v>23</v>
      </c>
      <c r="H55" s="126" t="s">
        <v>23</v>
      </c>
      <c r="I55" s="127" t="s">
        <v>23</v>
      </c>
      <c r="J55" s="128" t="str">
        <f t="shared" si="0"/>
        <v>-</v>
      </c>
      <c r="K55" s="129" t="s">
        <v>23</v>
      </c>
      <c r="L55" s="130" t="s">
        <v>23</v>
      </c>
      <c r="M55" s="303" t="str">
        <f t="shared" si="6"/>
        <v/>
      </c>
      <c r="N55" s="123"/>
      <c r="O55" s="124"/>
      <c r="P55" s="125"/>
      <c r="Q55" s="131" t="s">
        <v>23</v>
      </c>
      <c r="R55" s="124" t="s">
        <v>23</v>
      </c>
      <c r="S55" s="124"/>
      <c r="T55" s="132"/>
      <c r="U55" s="129"/>
      <c r="V55" s="130"/>
      <c r="W55" s="305"/>
      <c r="X55" s="306"/>
      <c r="Y55" s="307"/>
      <c r="Z55" s="303" t="s">
        <v>23</v>
      </c>
      <c r="AA55" s="297"/>
      <c r="AB55" s="116"/>
      <c r="AC55" s="350" t="e">
        <f t="shared" si="2"/>
        <v>#VALUE!</v>
      </c>
      <c r="AD55" s="117"/>
      <c r="AE55" s="351" t="e">
        <f t="shared" si="3"/>
        <v>#VALUE!</v>
      </c>
      <c r="AF55" s="352" t="e">
        <f t="shared" si="4"/>
        <v>#VALUE!</v>
      </c>
      <c r="AG55" s="353" t="e">
        <f t="shared" si="5"/>
        <v>#VALUE!</v>
      </c>
      <c r="AH55" s="117"/>
      <c r="AI55" s="117"/>
      <c r="AJ55" s="117"/>
      <c r="AK55" s="117"/>
      <c r="AL55" s="117"/>
      <c r="AM55" s="117"/>
      <c r="AN55" s="117"/>
      <c r="AO55" s="118"/>
      <c r="AP55" s="119"/>
    </row>
    <row r="56" spans="2:42" ht="12.75" hidden="1" x14ac:dyDescent="0.2">
      <c r="B56" s="122" t="s">
        <v>23</v>
      </c>
      <c r="C56" s="371" t="s">
        <v>23</v>
      </c>
      <c r="D56" s="370" t="s">
        <v>23</v>
      </c>
      <c r="E56" s="123" t="s">
        <v>23</v>
      </c>
      <c r="F56" s="124" t="s">
        <v>23</v>
      </c>
      <c r="G56" s="125" t="s">
        <v>23</v>
      </c>
      <c r="H56" s="126" t="s">
        <v>23</v>
      </c>
      <c r="I56" s="127" t="s">
        <v>23</v>
      </c>
      <c r="J56" s="128" t="str">
        <f t="shared" si="0"/>
        <v>-</v>
      </c>
      <c r="K56" s="129" t="s">
        <v>23</v>
      </c>
      <c r="L56" s="130" t="s">
        <v>23</v>
      </c>
      <c r="M56" s="303" t="str">
        <f t="shared" si="6"/>
        <v/>
      </c>
      <c r="N56" s="123"/>
      <c r="O56" s="124"/>
      <c r="P56" s="125"/>
      <c r="Q56" s="131" t="s">
        <v>23</v>
      </c>
      <c r="R56" s="124" t="s">
        <v>23</v>
      </c>
      <c r="S56" s="124"/>
      <c r="T56" s="132"/>
      <c r="U56" s="129"/>
      <c r="V56" s="130"/>
      <c r="W56" s="305"/>
      <c r="X56" s="306"/>
      <c r="Y56" s="307"/>
      <c r="Z56" s="303" t="s">
        <v>23</v>
      </c>
      <c r="AA56" s="297"/>
      <c r="AB56" s="116"/>
      <c r="AC56" s="350" t="e">
        <f t="shared" ref="AC56:AC87" si="7">F56/24</f>
        <v>#VALUE!</v>
      </c>
      <c r="AD56" s="117"/>
      <c r="AE56" s="351" t="e">
        <f t="shared" ref="AE56:AE87" si="8">(E56*H56-F56*I56)/1000</f>
        <v>#VALUE!</v>
      </c>
      <c r="AF56" s="352" t="e">
        <f t="shared" ref="AF56:AF87" si="9">Z56-AE56</f>
        <v>#VALUE!</v>
      </c>
      <c r="AG56" s="353" t="e">
        <f t="shared" ref="AG56:AG87" si="10">G56/F56*100</f>
        <v>#VALUE!</v>
      </c>
      <c r="AH56" s="117"/>
      <c r="AI56" s="117"/>
      <c r="AJ56" s="117"/>
      <c r="AK56" s="117"/>
      <c r="AL56" s="117"/>
      <c r="AM56" s="117"/>
      <c r="AN56" s="117"/>
      <c r="AO56" s="118"/>
      <c r="AP56" s="119"/>
    </row>
    <row r="57" spans="2:42" ht="12.75" hidden="1" x14ac:dyDescent="0.2">
      <c r="B57" s="122" t="s">
        <v>23</v>
      </c>
      <c r="C57" s="371" t="s">
        <v>23</v>
      </c>
      <c r="D57" s="370" t="s">
        <v>23</v>
      </c>
      <c r="E57" s="123" t="s">
        <v>23</v>
      </c>
      <c r="F57" s="124" t="s">
        <v>23</v>
      </c>
      <c r="G57" s="125" t="s">
        <v>23</v>
      </c>
      <c r="H57" s="126" t="s">
        <v>23</v>
      </c>
      <c r="I57" s="127" t="s">
        <v>23</v>
      </c>
      <c r="J57" s="128" t="str">
        <f t="shared" si="0"/>
        <v>-</v>
      </c>
      <c r="K57" s="129" t="s">
        <v>23</v>
      </c>
      <c r="L57" s="130" t="s">
        <v>23</v>
      </c>
      <c r="M57" s="303" t="str">
        <f t="shared" si="6"/>
        <v/>
      </c>
      <c r="N57" s="123"/>
      <c r="O57" s="124"/>
      <c r="P57" s="125"/>
      <c r="Q57" s="131" t="s">
        <v>23</v>
      </c>
      <c r="R57" s="124" t="s">
        <v>23</v>
      </c>
      <c r="S57" s="124"/>
      <c r="T57" s="132"/>
      <c r="U57" s="129"/>
      <c r="V57" s="130"/>
      <c r="W57" s="305"/>
      <c r="X57" s="306"/>
      <c r="Y57" s="307"/>
      <c r="Z57" s="303" t="s">
        <v>23</v>
      </c>
      <c r="AA57" s="297"/>
      <c r="AB57" s="116"/>
      <c r="AC57" s="350" t="e">
        <f t="shared" si="7"/>
        <v>#VALUE!</v>
      </c>
      <c r="AD57" s="117"/>
      <c r="AE57" s="351" t="e">
        <f t="shared" si="8"/>
        <v>#VALUE!</v>
      </c>
      <c r="AF57" s="352" t="e">
        <f t="shared" si="9"/>
        <v>#VALUE!</v>
      </c>
      <c r="AG57" s="353" t="e">
        <f t="shared" si="10"/>
        <v>#VALUE!</v>
      </c>
      <c r="AH57" s="117"/>
      <c r="AI57" s="117"/>
      <c r="AJ57" s="117"/>
      <c r="AK57" s="117"/>
      <c r="AL57" s="117"/>
      <c r="AM57" s="117"/>
      <c r="AN57" s="117"/>
      <c r="AO57" s="118"/>
      <c r="AP57" s="119"/>
    </row>
    <row r="58" spans="2:42" ht="12.75" hidden="1" x14ac:dyDescent="0.2">
      <c r="B58" s="122" t="s">
        <v>23</v>
      </c>
      <c r="C58" s="371" t="s">
        <v>23</v>
      </c>
      <c r="D58" s="370" t="s">
        <v>23</v>
      </c>
      <c r="E58" s="123" t="s">
        <v>23</v>
      </c>
      <c r="F58" s="124" t="s">
        <v>23</v>
      </c>
      <c r="G58" s="125" t="s">
        <v>23</v>
      </c>
      <c r="H58" s="126" t="s">
        <v>23</v>
      </c>
      <c r="I58" s="127" t="s">
        <v>23</v>
      </c>
      <c r="J58" s="128" t="str">
        <f t="shared" si="0"/>
        <v>-</v>
      </c>
      <c r="K58" s="129" t="s">
        <v>23</v>
      </c>
      <c r="L58" s="130" t="s">
        <v>23</v>
      </c>
      <c r="M58" s="303" t="str">
        <f t="shared" si="6"/>
        <v/>
      </c>
      <c r="N58" s="123"/>
      <c r="O58" s="124"/>
      <c r="P58" s="125"/>
      <c r="Q58" s="131" t="s">
        <v>23</v>
      </c>
      <c r="R58" s="124" t="s">
        <v>23</v>
      </c>
      <c r="S58" s="124"/>
      <c r="T58" s="132"/>
      <c r="U58" s="129"/>
      <c r="V58" s="130"/>
      <c r="W58" s="305"/>
      <c r="X58" s="306"/>
      <c r="Y58" s="307"/>
      <c r="Z58" s="303" t="s">
        <v>23</v>
      </c>
      <c r="AA58" s="297"/>
      <c r="AB58" s="116"/>
      <c r="AC58" s="350" t="e">
        <f t="shared" si="7"/>
        <v>#VALUE!</v>
      </c>
      <c r="AD58" s="117"/>
      <c r="AE58" s="351" t="e">
        <f t="shared" si="8"/>
        <v>#VALUE!</v>
      </c>
      <c r="AF58" s="352" t="e">
        <f t="shared" si="9"/>
        <v>#VALUE!</v>
      </c>
      <c r="AG58" s="353" t="e">
        <f t="shared" si="10"/>
        <v>#VALUE!</v>
      </c>
      <c r="AH58" s="117"/>
      <c r="AI58" s="117"/>
      <c r="AJ58" s="117"/>
      <c r="AK58" s="117"/>
      <c r="AL58" s="117"/>
      <c r="AM58" s="117"/>
      <c r="AN58" s="117"/>
      <c r="AO58" s="118"/>
      <c r="AP58" s="119"/>
    </row>
    <row r="59" spans="2:42" ht="12.75" hidden="1" x14ac:dyDescent="0.2">
      <c r="B59" s="122" t="s">
        <v>23</v>
      </c>
      <c r="C59" s="371" t="s">
        <v>23</v>
      </c>
      <c r="D59" s="370" t="s">
        <v>23</v>
      </c>
      <c r="E59" s="123" t="s">
        <v>23</v>
      </c>
      <c r="F59" s="124" t="s">
        <v>23</v>
      </c>
      <c r="G59" s="125" t="s">
        <v>23</v>
      </c>
      <c r="H59" s="126" t="s">
        <v>23</v>
      </c>
      <c r="I59" s="127" t="s">
        <v>23</v>
      </c>
      <c r="J59" s="128" t="str">
        <f t="shared" si="0"/>
        <v>-</v>
      </c>
      <c r="K59" s="129" t="s">
        <v>23</v>
      </c>
      <c r="L59" s="130" t="s">
        <v>23</v>
      </c>
      <c r="M59" s="303" t="str">
        <f t="shared" si="6"/>
        <v/>
      </c>
      <c r="N59" s="123"/>
      <c r="O59" s="124"/>
      <c r="P59" s="125"/>
      <c r="Q59" s="131" t="s">
        <v>23</v>
      </c>
      <c r="R59" s="124" t="s">
        <v>23</v>
      </c>
      <c r="S59" s="124"/>
      <c r="T59" s="132"/>
      <c r="U59" s="129"/>
      <c r="V59" s="130"/>
      <c r="W59" s="305"/>
      <c r="X59" s="306"/>
      <c r="Y59" s="307"/>
      <c r="Z59" s="303" t="s">
        <v>23</v>
      </c>
      <c r="AA59" s="297"/>
      <c r="AB59" s="116"/>
      <c r="AC59" s="350" t="e">
        <f t="shared" si="7"/>
        <v>#VALUE!</v>
      </c>
      <c r="AD59" s="117"/>
      <c r="AE59" s="351" t="e">
        <f t="shared" si="8"/>
        <v>#VALUE!</v>
      </c>
      <c r="AF59" s="352" t="e">
        <f t="shared" si="9"/>
        <v>#VALUE!</v>
      </c>
      <c r="AG59" s="353" t="e">
        <f t="shared" si="10"/>
        <v>#VALUE!</v>
      </c>
      <c r="AH59" s="117"/>
      <c r="AI59" s="117"/>
      <c r="AJ59" s="117"/>
      <c r="AK59" s="117"/>
      <c r="AL59" s="117"/>
      <c r="AM59" s="117"/>
      <c r="AN59" s="117"/>
      <c r="AO59" s="118"/>
      <c r="AP59" s="119"/>
    </row>
    <row r="60" spans="2:42" ht="12.75" hidden="1" x14ac:dyDescent="0.2">
      <c r="B60" s="122" t="s">
        <v>23</v>
      </c>
      <c r="C60" s="371" t="s">
        <v>23</v>
      </c>
      <c r="D60" s="370" t="s">
        <v>23</v>
      </c>
      <c r="E60" s="123" t="s">
        <v>23</v>
      </c>
      <c r="F60" s="124" t="s">
        <v>23</v>
      </c>
      <c r="G60" s="125" t="s">
        <v>23</v>
      </c>
      <c r="H60" s="126" t="s">
        <v>23</v>
      </c>
      <c r="I60" s="127" t="s">
        <v>23</v>
      </c>
      <c r="J60" s="128" t="str">
        <f t="shared" si="0"/>
        <v>-</v>
      </c>
      <c r="K60" s="129" t="s">
        <v>23</v>
      </c>
      <c r="L60" s="130" t="s">
        <v>23</v>
      </c>
      <c r="M60" s="303" t="str">
        <f t="shared" si="6"/>
        <v/>
      </c>
      <c r="N60" s="123"/>
      <c r="O60" s="124"/>
      <c r="P60" s="125"/>
      <c r="Q60" s="131" t="s">
        <v>23</v>
      </c>
      <c r="R60" s="124" t="s">
        <v>23</v>
      </c>
      <c r="S60" s="124"/>
      <c r="T60" s="132"/>
      <c r="U60" s="129"/>
      <c r="V60" s="130"/>
      <c r="W60" s="305"/>
      <c r="X60" s="306"/>
      <c r="Y60" s="307"/>
      <c r="Z60" s="303" t="s">
        <v>23</v>
      </c>
      <c r="AA60" s="297"/>
      <c r="AB60" s="116"/>
      <c r="AC60" s="350" t="e">
        <f t="shared" si="7"/>
        <v>#VALUE!</v>
      </c>
      <c r="AD60" s="117"/>
      <c r="AE60" s="351" t="e">
        <f t="shared" si="8"/>
        <v>#VALUE!</v>
      </c>
      <c r="AF60" s="352" t="e">
        <f t="shared" si="9"/>
        <v>#VALUE!</v>
      </c>
      <c r="AG60" s="353" t="e">
        <f t="shared" si="10"/>
        <v>#VALUE!</v>
      </c>
      <c r="AH60" s="117"/>
      <c r="AI60" s="117"/>
      <c r="AJ60" s="117"/>
      <c r="AK60" s="117"/>
      <c r="AL60" s="117"/>
      <c r="AM60" s="117"/>
      <c r="AN60" s="117"/>
      <c r="AO60" s="118"/>
      <c r="AP60" s="119"/>
    </row>
    <row r="61" spans="2:42" ht="12.75" hidden="1" x14ac:dyDescent="0.2">
      <c r="B61" s="122" t="s">
        <v>23</v>
      </c>
      <c r="C61" s="371" t="s">
        <v>23</v>
      </c>
      <c r="D61" s="370" t="s">
        <v>23</v>
      </c>
      <c r="E61" s="123" t="s">
        <v>23</v>
      </c>
      <c r="F61" s="124" t="s">
        <v>23</v>
      </c>
      <c r="G61" s="125" t="s">
        <v>23</v>
      </c>
      <c r="H61" s="126" t="s">
        <v>23</v>
      </c>
      <c r="I61" s="127" t="s">
        <v>23</v>
      </c>
      <c r="J61" s="128" t="str">
        <f t="shared" si="0"/>
        <v>-</v>
      </c>
      <c r="K61" s="129" t="s">
        <v>23</v>
      </c>
      <c r="L61" s="130" t="s">
        <v>23</v>
      </c>
      <c r="M61" s="303" t="str">
        <f t="shared" si="6"/>
        <v/>
      </c>
      <c r="N61" s="123"/>
      <c r="O61" s="124"/>
      <c r="P61" s="125"/>
      <c r="Q61" s="131" t="s">
        <v>23</v>
      </c>
      <c r="R61" s="124" t="s">
        <v>23</v>
      </c>
      <c r="S61" s="124"/>
      <c r="T61" s="132"/>
      <c r="U61" s="129"/>
      <c r="V61" s="130"/>
      <c r="W61" s="305"/>
      <c r="X61" s="306"/>
      <c r="Y61" s="307"/>
      <c r="Z61" s="303" t="s">
        <v>23</v>
      </c>
      <c r="AA61" s="297"/>
      <c r="AB61" s="116"/>
      <c r="AC61" s="350" t="e">
        <f t="shared" si="7"/>
        <v>#VALUE!</v>
      </c>
      <c r="AD61" s="117"/>
      <c r="AE61" s="351" t="e">
        <f t="shared" si="8"/>
        <v>#VALUE!</v>
      </c>
      <c r="AF61" s="352" t="e">
        <f t="shared" si="9"/>
        <v>#VALUE!</v>
      </c>
      <c r="AG61" s="353" t="e">
        <f t="shared" si="10"/>
        <v>#VALUE!</v>
      </c>
      <c r="AH61" s="117"/>
      <c r="AI61" s="117"/>
      <c r="AJ61" s="117"/>
      <c r="AK61" s="117"/>
      <c r="AL61" s="117"/>
      <c r="AM61" s="117"/>
      <c r="AN61" s="117"/>
      <c r="AO61" s="118"/>
      <c r="AP61" s="119"/>
    </row>
    <row r="62" spans="2:42" ht="12.75" hidden="1" x14ac:dyDescent="0.2">
      <c r="B62" s="122" t="s">
        <v>23</v>
      </c>
      <c r="C62" s="371" t="s">
        <v>23</v>
      </c>
      <c r="D62" s="370" t="s">
        <v>23</v>
      </c>
      <c r="E62" s="123" t="s">
        <v>23</v>
      </c>
      <c r="F62" s="124" t="s">
        <v>23</v>
      </c>
      <c r="G62" s="125" t="s">
        <v>23</v>
      </c>
      <c r="H62" s="126" t="s">
        <v>23</v>
      </c>
      <c r="I62" s="127" t="s">
        <v>23</v>
      </c>
      <c r="J62" s="128" t="str">
        <f t="shared" si="0"/>
        <v>-</v>
      </c>
      <c r="K62" s="129" t="s">
        <v>23</v>
      </c>
      <c r="L62" s="130" t="s">
        <v>23</v>
      </c>
      <c r="M62" s="303" t="str">
        <f t="shared" si="6"/>
        <v/>
      </c>
      <c r="N62" s="123"/>
      <c r="O62" s="124"/>
      <c r="P62" s="125"/>
      <c r="Q62" s="131" t="s">
        <v>23</v>
      </c>
      <c r="R62" s="124" t="s">
        <v>23</v>
      </c>
      <c r="S62" s="124"/>
      <c r="T62" s="132"/>
      <c r="U62" s="129"/>
      <c r="V62" s="130"/>
      <c r="W62" s="305"/>
      <c r="X62" s="306"/>
      <c r="Y62" s="307"/>
      <c r="Z62" s="303" t="s">
        <v>23</v>
      </c>
      <c r="AA62" s="297"/>
      <c r="AB62" s="116"/>
      <c r="AC62" s="350" t="e">
        <f t="shared" si="7"/>
        <v>#VALUE!</v>
      </c>
      <c r="AD62" s="117"/>
      <c r="AE62" s="351" t="e">
        <f t="shared" si="8"/>
        <v>#VALUE!</v>
      </c>
      <c r="AF62" s="352" t="e">
        <f t="shared" si="9"/>
        <v>#VALUE!</v>
      </c>
      <c r="AG62" s="353" t="e">
        <f t="shared" si="10"/>
        <v>#VALUE!</v>
      </c>
      <c r="AH62" s="117"/>
      <c r="AI62" s="117"/>
      <c r="AJ62" s="117"/>
      <c r="AK62" s="117"/>
      <c r="AL62" s="117"/>
      <c r="AM62" s="117"/>
      <c r="AN62" s="117"/>
      <c r="AO62" s="118"/>
      <c r="AP62" s="119"/>
    </row>
    <row r="63" spans="2:42" ht="12.75" hidden="1" x14ac:dyDescent="0.2">
      <c r="B63" s="122" t="s">
        <v>23</v>
      </c>
      <c r="C63" s="371" t="s">
        <v>23</v>
      </c>
      <c r="D63" s="370" t="s">
        <v>23</v>
      </c>
      <c r="E63" s="123" t="s">
        <v>23</v>
      </c>
      <c r="F63" s="124" t="s">
        <v>23</v>
      </c>
      <c r="G63" s="125" t="s">
        <v>23</v>
      </c>
      <c r="H63" s="126" t="s">
        <v>23</v>
      </c>
      <c r="I63" s="127" t="s">
        <v>23</v>
      </c>
      <c r="J63" s="128" t="str">
        <f t="shared" si="0"/>
        <v>-</v>
      </c>
      <c r="K63" s="129" t="s">
        <v>23</v>
      </c>
      <c r="L63" s="130" t="s">
        <v>23</v>
      </c>
      <c r="M63" s="303" t="str">
        <f t="shared" si="6"/>
        <v/>
      </c>
      <c r="N63" s="123"/>
      <c r="O63" s="124"/>
      <c r="P63" s="125"/>
      <c r="Q63" s="131" t="s">
        <v>23</v>
      </c>
      <c r="R63" s="124" t="s">
        <v>23</v>
      </c>
      <c r="S63" s="124"/>
      <c r="T63" s="132"/>
      <c r="U63" s="129"/>
      <c r="V63" s="130"/>
      <c r="W63" s="305"/>
      <c r="X63" s="306"/>
      <c r="Y63" s="307"/>
      <c r="Z63" s="303" t="s">
        <v>23</v>
      </c>
      <c r="AA63" s="297"/>
      <c r="AB63" s="116"/>
      <c r="AC63" s="350" t="e">
        <f t="shared" si="7"/>
        <v>#VALUE!</v>
      </c>
      <c r="AD63" s="117"/>
      <c r="AE63" s="351" t="e">
        <f t="shared" si="8"/>
        <v>#VALUE!</v>
      </c>
      <c r="AF63" s="352" t="e">
        <f t="shared" si="9"/>
        <v>#VALUE!</v>
      </c>
      <c r="AG63" s="353" t="e">
        <f t="shared" si="10"/>
        <v>#VALUE!</v>
      </c>
      <c r="AH63" s="117"/>
      <c r="AI63" s="117"/>
      <c r="AJ63" s="117"/>
      <c r="AK63" s="117"/>
      <c r="AL63" s="117"/>
      <c r="AM63" s="117"/>
      <c r="AN63" s="117"/>
      <c r="AO63" s="118"/>
      <c r="AP63" s="119"/>
    </row>
    <row r="64" spans="2:42" ht="12.75" hidden="1" x14ac:dyDescent="0.2">
      <c r="B64" s="122" t="s">
        <v>23</v>
      </c>
      <c r="C64" s="371" t="s">
        <v>23</v>
      </c>
      <c r="D64" s="370" t="s">
        <v>23</v>
      </c>
      <c r="E64" s="123" t="s">
        <v>23</v>
      </c>
      <c r="F64" s="124" t="s">
        <v>23</v>
      </c>
      <c r="G64" s="125" t="s">
        <v>23</v>
      </c>
      <c r="H64" s="126" t="s">
        <v>23</v>
      </c>
      <c r="I64" s="127" t="s">
        <v>23</v>
      </c>
      <c r="J64" s="128" t="str">
        <f t="shared" si="0"/>
        <v>-</v>
      </c>
      <c r="K64" s="129" t="s">
        <v>23</v>
      </c>
      <c r="L64" s="130" t="s">
        <v>23</v>
      </c>
      <c r="M64" s="303" t="str">
        <f t="shared" si="6"/>
        <v/>
      </c>
      <c r="N64" s="123"/>
      <c r="O64" s="124"/>
      <c r="P64" s="125"/>
      <c r="Q64" s="131" t="s">
        <v>23</v>
      </c>
      <c r="R64" s="124" t="s">
        <v>23</v>
      </c>
      <c r="S64" s="124"/>
      <c r="T64" s="132"/>
      <c r="U64" s="129"/>
      <c r="V64" s="130"/>
      <c r="W64" s="305"/>
      <c r="X64" s="306"/>
      <c r="Y64" s="307"/>
      <c r="Z64" s="303" t="s">
        <v>23</v>
      </c>
      <c r="AA64" s="297"/>
      <c r="AB64" s="116"/>
      <c r="AC64" s="350" t="e">
        <f t="shared" si="7"/>
        <v>#VALUE!</v>
      </c>
      <c r="AD64" s="117"/>
      <c r="AE64" s="351" t="e">
        <f t="shared" si="8"/>
        <v>#VALUE!</v>
      </c>
      <c r="AF64" s="352" t="e">
        <f t="shared" si="9"/>
        <v>#VALUE!</v>
      </c>
      <c r="AG64" s="353" t="e">
        <f t="shared" si="10"/>
        <v>#VALUE!</v>
      </c>
      <c r="AH64" s="117"/>
      <c r="AI64" s="117"/>
      <c r="AJ64" s="117"/>
      <c r="AK64" s="117"/>
      <c r="AL64" s="117"/>
      <c r="AM64" s="117"/>
      <c r="AN64" s="117"/>
      <c r="AO64" s="118"/>
      <c r="AP64" s="119"/>
    </row>
    <row r="65" spans="2:42" ht="12.75" hidden="1" x14ac:dyDescent="0.2">
      <c r="B65" s="122" t="s">
        <v>23</v>
      </c>
      <c r="C65" s="371" t="s">
        <v>23</v>
      </c>
      <c r="D65" s="370" t="s">
        <v>23</v>
      </c>
      <c r="E65" s="123" t="s">
        <v>23</v>
      </c>
      <c r="F65" s="124" t="s">
        <v>23</v>
      </c>
      <c r="G65" s="125" t="s">
        <v>23</v>
      </c>
      <c r="H65" s="126" t="s">
        <v>23</v>
      </c>
      <c r="I65" s="127" t="s">
        <v>23</v>
      </c>
      <c r="J65" s="128" t="str">
        <f t="shared" si="0"/>
        <v>-</v>
      </c>
      <c r="K65" s="129" t="s">
        <v>23</v>
      </c>
      <c r="L65" s="130" t="s">
        <v>23</v>
      </c>
      <c r="M65" s="303" t="str">
        <f t="shared" si="6"/>
        <v/>
      </c>
      <c r="N65" s="123"/>
      <c r="O65" s="124"/>
      <c r="P65" s="125"/>
      <c r="Q65" s="131" t="s">
        <v>23</v>
      </c>
      <c r="R65" s="124" t="s">
        <v>23</v>
      </c>
      <c r="S65" s="124"/>
      <c r="T65" s="132"/>
      <c r="U65" s="129"/>
      <c r="V65" s="130"/>
      <c r="W65" s="305"/>
      <c r="X65" s="306"/>
      <c r="Y65" s="307"/>
      <c r="Z65" s="303" t="s">
        <v>23</v>
      </c>
      <c r="AA65" s="297"/>
      <c r="AB65" s="116"/>
      <c r="AC65" s="350" t="e">
        <f t="shared" si="7"/>
        <v>#VALUE!</v>
      </c>
      <c r="AD65" s="117"/>
      <c r="AE65" s="351" t="e">
        <f t="shared" si="8"/>
        <v>#VALUE!</v>
      </c>
      <c r="AF65" s="352" t="e">
        <f t="shared" si="9"/>
        <v>#VALUE!</v>
      </c>
      <c r="AG65" s="353" t="e">
        <f t="shared" si="10"/>
        <v>#VALUE!</v>
      </c>
      <c r="AH65" s="117"/>
      <c r="AI65" s="117"/>
      <c r="AJ65" s="117"/>
      <c r="AK65" s="117"/>
      <c r="AL65" s="117"/>
      <c r="AM65" s="117"/>
      <c r="AN65" s="117"/>
      <c r="AO65" s="118"/>
      <c r="AP65" s="119"/>
    </row>
    <row r="66" spans="2:42" ht="12.75" hidden="1" x14ac:dyDescent="0.2">
      <c r="B66" s="122" t="s">
        <v>23</v>
      </c>
      <c r="C66" s="371" t="s">
        <v>23</v>
      </c>
      <c r="D66" s="370" t="s">
        <v>23</v>
      </c>
      <c r="E66" s="123" t="s">
        <v>23</v>
      </c>
      <c r="F66" s="124" t="s">
        <v>23</v>
      </c>
      <c r="G66" s="125" t="s">
        <v>23</v>
      </c>
      <c r="H66" s="126" t="s">
        <v>23</v>
      </c>
      <c r="I66" s="127" t="s">
        <v>23</v>
      </c>
      <c r="J66" s="128" t="str">
        <f t="shared" si="0"/>
        <v>-</v>
      </c>
      <c r="K66" s="129" t="s">
        <v>23</v>
      </c>
      <c r="L66" s="130" t="s">
        <v>23</v>
      </c>
      <c r="M66" s="303" t="str">
        <f t="shared" si="6"/>
        <v/>
      </c>
      <c r="N66" s="123"/>
      <c r="O66" s="124"/>
      <c r="P66" s="125"/>
      <c r="Q66" s="131" t="s">
        <v>23</v>
      </c>
      <c r="R66" s="124" t="s">
        <v>23</v>
      </c>
      <c r="S66" s="124"/>
      <c r="T66" s="132"/>
      <c r="U66" s="129"/>
      <c r="V66" s="130"/>
      <c r="W66" s="305"/>
      <c r="X66" s="306"/>
      <c r="Y66" s="307"/>
      <c r="Z66" s="303" t="s">
        <v>23</v>
      </c>
      <c r="AA66" s="297"/>
      <c r="AB66" s="116"/>
      <c r="AC66" s="350" t="e">
        <f t="shared" si="7"/>
        <v>#VALUE!</v>
      </c>
      <c r="AD66" s="117"/>
      <c r="AE66" s="351" t="e">
        <f t="shared" si="8"/>
        <v>#VALUE!</v>
      </c>
      <c r="AF66" s="352" t="e">
        <f t="shared" si="9"/>
        <v>#VALUE!</v>
      </c>
      <c r="AG66" s="353" t="e">
        <f t="shared" si="10"/>
        <v>#VALUE!</v>
      </c>
      <c r="AH66" s="117"/>
      <c r="AI66" s="117"/>
      <c r="AJ66" s="117"/>
      <c r="AK66" s="117"/>
      <c r="AL66" s="117"/>
      <c r="AM66" s="117"/>
      <c r="AN66" s="117"/>
      <c r="AO66" s="118"/>
      <c r="AP66" s="119"/>
    </row>
    <row r="67" spans="2:42" ht="12.75" hidden="1" x14ac:dyDescent="0.2">
      <c r="B67" s="122" t="s">
        <v>23</v>
      </c>
      <c r="C67" s="371" t="s">
        <v>23</v>
      </c>
      <c r="D67" s="370" t="s">
        <v>23</v>
      </c>
      <c r="E67" s="123" t="s">
        <v>23</v>
      </c>
      <c r="F67" s="124" t="s">
        <v>23</v>
      </c>
      <c r="G67" s="125" t="s">
        <v>23</v>
      </c>
      <c r="H67" s="126" t="s">
        <v>23</v>
      </c>
      <c r="I67" s="127" t="s">
        <v>23</v>
      </c>
      <c r="J67" s="128" t="str">
        <f t="shared" si="0"/>
        <v>-</v>
      </c>
      <c r="K67" s="129" t="s">
        <v>23</v>
      </c>
      <c r="L67" s="130" t="s">
        <v>23</v>
      </c>
      <c r="M67" s="303" t="str">
        <f t="shared" si="6"/>
        <v/>
      </c>
      <c r="N67" s="123"/>
      <c r="O67" s="124"/>
      <c r="P67" s="125"/>
      <c r="Q67" s="131" t="s">
        <v>23</v>
      </c>
      <c r="R67" s="124" t="s">
        <v>23</v>
      </c>
      <c r="S67" s="124"/>
      <c r="T67" s="132"/>
      <c r="U67" s="129"/>
      <c r="V67" s="130"/>
      <c r="W67" s="305"/>
      <c r="X67" s="306"/>
      <c r="Y67" s="307"/>
      <c r="Z67" s="303" t="s">
        <v>23</v>
      </c>
      <c r="AA67" s="297"/>
      <c r="AB67" s="116"/>
      <c r="AC67" s="350" t="e">
        <f t="shared" si="7"/>
        <v>#VALUE!</v>
      </c>
      <c r="AD67" s="117"/>
      <c r="AE67" s="351" t="e">
        <f t="shared" si="8"/>
        <v>#VALUE!</v>
      </c>
      <c r="AF67" s="352" t="e">
        <f t="shared" si="9"/>
        <v>#VALUE!</v>
      </c>
      <c r="AG67" s="353" t="e">
        <f t="shared" si="10"/>
        <v>#VALUE!</v>
      </c>
      <c r="AH67" s="117"/>
      <c r="AI67" s="117"/>
      <c r="AJ67" s="117"/>
      <c r="AK67" s="117"/>
      <c r="AL67" s="117"/>
      <c r="AM67" s="117"/>
      <c r="AN67" s="117"/>
      <c r="AO67" s="118"/>
      <c r="AP67" s="119"/>
    </row>
    <row r="68" spans="2:42" ht="12.75" hidden="1" x14ac:dyDescent="0.2">
      <c r="B68" s="122" t="s">
        <v>23</v>
      </c>
      <c r="C68" s="371" t="s">
        <v>23</v>
      </c>
      <c r="D68" s="370" t="s">
        <v>23</v>
      </c>
      <c r="E68" s="123" t="s">
        <v>23</v>
      </c>
      <c r="F68" s="124" t="s">
        <v>23</v>
      </c>
      <c r="G68" s="125" t="s">
        <v>23</v>
      </c>
      <c r="H68" s="126" t="s">
        <v>23</v>
      </c>
      <c r="I68" s="127" t="s">
        <v>23</v>
      </c>
      <c r="J68" s="128" t="str">
        <f t="shared" si="0"/>
        <v>-</v>
      </c>
      <c r="K68" s="129" t="s">
        <v>23</v>
      </c>
      <c r="L68" s="130" t="s">
        <v>23</v>
      </c>
      <c r="M68" s="303" t="str">
        <f t="shared" si="6"/>
        <v/>
      </c>
      <c r="N68" s="123"/>
      <c r="O68" s="124"/>
      <c r="P68" s="125"/>
      <c r="Q68" s="131" t="s">
        <v>23</v>
      </c>
      <c r="R68" s="124" t="s">
        <v>23</v>
      </c>
      <c r="S68" s="124"/>
      <c r="T68" s="132"/>
      <c r="U68" s="129"/>
      <c r="V68" s="130"/>
      <c r="W68" s="305"/>
      <c r="X68" s="306"/>
      <c r="Y68" s="307"/>
      <c r="Z68" s="303" t="s">
        <v>23</v>
      </c>
      <c r="AA68" s="297"/>
      <c r="AB68" s="116"/>
      <c r="AC68" s="350" t="e">
        <f t="shared" si="7"/>
        <v>#VALUE!</v>
      </c>
      <c r="AD68" s="117"/>
      <c r="AE68" s="351" t="e">
        <f t="shared" si="8"/>
        <v>#VALUE!</v>
      </c>
      <c r="AF68" s="352" t="e">
        <f t="shared" si="9"/>
        <v>#VALUE!</v>
      </c>
      <c r="AG68" s="353" t="e">
        <f t="shared" si="10"/>
        <v>#VALUE!</v>
      </c>
      <c r="AH68" s="117"/>
      <c r="AI68" s="117"/>
      <c r="AJ68" s="117"/>
      <c r="AK68" s="117"/>
      <c r="AL68" s="117"/>
      <c r="AM68" s="117"/>
      <c r="AN68" s="117"/>
      <c r="AO68" s="118"/>
      <c r="AP68" s="119"/>
    </row>
    <row r="69" spans="2:42" ht="12.75" hidden="1" x14ac:dyDescent="0.2">
      <c r="B69" s="122" t="s">
        <v>23</v>
      </c>
      <c r="C69" s="371" t="s">
        <v>23</v>
      </c>
      <c r="D69" s="370" t="s">
        <v>23</v>
      </c>
      <c r="E69" s="123" t="s">
        <v>23</v>
      </c>
      <c r="F69" s="124" t="s">
        <v>23</v>
      </c>
      <c r="G69" s="125" t="s">
        <v>23</v>
      </c>
      <c r="H69" s="126" t="s">
        <v>23</v>
      </c>
      <c r="I69" s="127" t="s">
        <v>23</v>
      </c>
      <c r="J69" s="128" t="str">
        <f t="shared" si="0"/>
        <v>-</v>
      </c>
      <c r="K69" s="129" t="s">
        <v>23</v>
      </c>
      <c r="L69" s="130" t="s">
        <v>23</v>
      </c>
      <c r="M69" s="303" t="str">
        <f t="shared" si="6"/>
        <v/>
      </c>
      <c r="N69" s="123"/>
      <c r="O69" s="124"/>
      <c r="P69" s="125"/>
      <c r="Q69" s="131" t="s">
        <v>23</v>
      </c>
      <c r="R69" s="124" t="s">
        <v>23</v>
      </c>
      <c r="S69" s="124"/>
      <c r="T69" s="132"/>
      <c r="U69" s="129"/>
      <c r="V69" s="130"/>
      <c r="W69" s="305"/>
      <c r="X69" s="306"/>
      <c r="Y69" s="307"/>
      <c r="Z69" s="303" t="s">
        <v>23</v>
      </c>
      <c r="AA69" s="297"/>
      <c r="AB69" s="116"/>
      <c r="AC69" s="350" t="e">
        <f t="shared" si="7"/>
        <v>#VALUE!</v>
      </c>
      <c r="AD69" s="117"/>
      <c r="AE69" s="351" t="e">
        <f t="shared" si="8"/>
        <v>#VALUE!</v>
      </c>
      <c r="AF69" s="352" t="e">
        <f t="shared" si="9"/>
        <v>#VALUE!</v>
      </c>
      <c r="AG69" s="353" t="e">
        <f t="shared" si="10"/>
        <v>#VALUE!</v>
      </c>
      <c r="AH69" s="117"/>
      <c r="AI69" s="117"/>
      <c r="AJ69" s="117"/>
      <c r="AK69" s="117"/>
      <c r="AL69" s="117"/>
      <c r="AM69" s="117"/>
      <c r="AN69" s="117"/>
      <c r="AO69" s="118"/>
      <c r="AP69" s="119"/>
    </row>
    <row r="70" spans="2:42" ht="12.75" hidden="1" x14ac:dyDescent="0.2">
      <c r="B70" s="122" t="s">
        <v>23</v>
      </c>
      <c r="C70" s="371" t="s">
        <v>23</v>
      </c>
      <c r="D70" s="370" t="s">
        <v>23</v>
      </c>
      <c r="E70" s="123" t="s">
        <v>23</v>
      </c>
      <c r="F70" s="124" t="s">
        <v>23</v>
      </c>
      <c r="G70" s="125" t="s">
        <v>23</v>
      </c>
      <c r="H70" s="126" t="s">
        <v>23</v>
      </c>
      <c r="I70" s="127" t="s">
        <v>23</v>
      </c>
      <c r="J70" s="128" t="str">
        <f t="shared" si="0"/>
        <v>-</v>
      </c>
      <c r="K70" s="129" t="s">
        <v>23</v>
      </c>
      <c r="L70" s="130" t="s">
        <v>23</v>
      </c>
      <c r="M70" s="303" t="str">
        <f t="shared" si="6"/>
        <v/>
      </c>
      <c r="N70" s="123"/>
      <c r="O70" s="124"/>
      <c r="P70" s="125"/>
      <c r="Q70" s="131" t="s">
        <v>23</v>
      </c>
      <c r="R70" s="124" t="s">
        <v>23</v>
      </c>
      <c r="S70" s="124"/>
      <c r="T70" s="132"/>
      <c r="U70" s="129"/>
      <c r="V70" s="130"/>
      <c r="W70" s="305"/>
      <c r="X70" s="306"/>
      <c r="Y70" s="307"/>
      <c r="Z70" s="303" t="s">
        <v>23</v>
      </c>
      <c r="AA70" s="297"/>
      <c r="AB70" s="116"/>
      <c r="AC70" s="350" t="e">
        <f t="shared" si="7"/>
        <v>#VALUE!</v>
      </c>
      <c r="AD70" s="117"/>
      <c r="AE70" s="351" t="e">
        <f t="shared" si="8"/>
        <v>#VALUE!</v>
      </c>
      <c r="AF70" s="352" t="e">
        <f t="shared" si="9"/>
        <v>#VALUE!</v>
      </c>
      <c r="AG70" s="353" t="e">
        <f t="shared" si="10"/>
        <v>#VALUE!</v>
      </c>
      <c r="AH70" s="117"/>
      <c r="AI70" s="117"/>
      <c r="AJ70" s="117"/>
      <c r="AK70" s="117"/>
      <c r="AL70" s="117"/>
      <c r="AM70" s="117"/>
      <c r="AN70" s="117"/>
      <c r="AO70" s="118"/>
      <c r="AP70" s="133"/>
    </row>
    <row r="71" spans="2:42" ht="12.75" hidden="1" x14ac:dyDescent="0.2">
      <c r="B71" s="122" t="s">
        <v>23</v>
      </c>
      <c r="C71" s="371" t="s">
        <v>23</v>
      </c>
      <c r="D71" s="370" t="s">
        <v>23</v>
      </c>
      <c r="E71" s="123" t="s">
        <v>23</v>
      </c>
      <c r="F71" s="124" t="s">
        <v>23</v>
      </c>
      <c r="G71" s="125" t="s">
        <v>23</v>
      </c>
      <c r="H71" s="126" t="s">
        <v>23</v>
      </c>
      <c r="I71" s="127" t="s">
        <v>23</v>
      </c>
      <c r="J71" s="128" t="str">
        <f t="shared" si="0"/>
        <v>-</v>
      </c>
      <c r="K71" s="129" t="s">
        <v>23</v>
      </c>
      <c r="L71" s="130" t="s">
        <v>23</v>
      </c>
      <c r="M71" s="303" t="str">
        <f t="shared" si="6"/>
        <v/>
      </c>
      <c r="N71" s="123"/>
      <c r="O71" s="124"/>
      <c r="P71" s="125"/>
      <c r="Q71" s="131" t="s">
        <v>23</v>
      </c>
      <c r="R71" s="124" t="s">
        <v>23</v>
      </c>
      <c r="S71" s="124"/>
      <c r="T71" s="132"/>
      <c r="U71" s="129"/>
      <c r="V71" s="130"/>
      <c r="W71" s="305"/>
      <c r="X71" s="306"/>
      <c r="Y71" s="307"/>
      <c r="Z71" s="303" t="s">
        <v>23</v>
      </c>
      <c r="AA71" s="297"/>
      <c r="AB71" s="116"/>
      <c r="AC71" s="350" t="e">
        <f t="shared" si="7"/>
        <v>#VALUE!</v>
      </c>
      <c r="AD71" s="117"/>
      <c r="AE71" s="351" t="e">
        <f t="shared" si="8"/>
        <v>#VALUE!</v>
      </c>
      <c r="AF71" s="352" t="e">
        <f t="shared" si="9"/>
        <v>#VALUE!</v>
      </c>
      <c r="AG71" s="353" t="e">
        <f t="shared" si="10"/>
        <v>#VALUE!</v>
      </c>
      <c r="AH71" s="117"/>
      <c r="AI71" s="117"/>
      <c r="AJ71" s="117"/>
      <c r="AK71" s="117"/>
      <c r="AL71" s="117"/>
      <c r="AM71" s="117"/>
      <c r="AN71" s="117"/>
      <c r="AO71" s="118"/>
      <c r="AP71" s="119"/>
    </row>
    <row r="72" spans="2:42" ht="12.75" hidden="1" x14ac:dyDescent="0.2">
      <c r="B72" s="122" t="s">
        <v>23</v>
      </c>
      <c r="C72" s="371" t="s">
        <v>23</v>
      </c>
      <c r="D72" s="370" t="s">
        <v>23</v>
      </c>
      <c r="E72" s="123" t="s">
        <v>23</v>
      </c>
      <c r="F72" s="124" t="s">
        <v>23</v>
      </c>
      <c r="G72" s="125" t="s">
        <v>23</v>
      </c>
      <c r="H72" s="126" t="s">
        <v>23</v>
      </c>
      <c r="I72" s="127" t="s">
        <v>23</v>
      </c>
      <c r="J72" s="128" t="str">
        <f t="shared" si="0"/>
        <v>-</v>
      </c>
      <c r="K72" s="129" t="s">
        <v>23</v>
      </c>
      <c r="L72" s="130" t="s">
        <v>23</v>
      </c>
      <c r="M72" s="303" t="str">
        <f t="shared" si="6"/>
        <v/>
      </c>
      <c r="N72" s="123"/>
      <c r="O72" s="124"/>
      <c r="P72" s="125"/>
      <c r="Q72" s="131" t="s">
        <v>23</v>
      </c>
      <c r="R72" s="124" t="s">
        <v>23</v>
      </c>
      <c r="S72" s="124"/>
      <c r="T72" s="132"/>
      <c r="U72" s="129"/>
      <c r="V72" s="130"/>
      <c r="W72" s="305"/>
      <c r="X72" s="306"/>
      <c r="Y72" s="307"/>
      <c r="Z72" s="303" t="s">
        <v>23</v>
      </c>
      <c r="AA72" s="297"/>
      <c r="AB72" s="116"/>
      <c r="AC72" s="350" t="e">
        <f t="shared" si="7"/>
        <v>#VALUE!</v>
      </c>
      <c r="AD72" s="117"/>
      <c r="AE72" s="351" t="e">
        <f t="shared" si="8"/>
        <v>#VALUE!</v>
      </c>
      <c r="AF72" s="352" t="e">
        <f t="shared" si="9"/>
        <v>#VALUE!</v>
      </c>
      <c r="AG72" s="353" t="e">
        <f t="shared" si="10"/>
        <v>#VALUE!</v>
      </c>
      <c r="AH72" s="117"/>
      <c r="AI72" s="117"/>
      <c r="AJ72" s="117"/>
      <c r="AK72" s="117"/>
      <c r="AL72" s="117"/>
      <c r="AM72" s="117"/>
      <c r="AN72" s="117"/>
      <c r="AO72" s="118"/>
      <c r="AP72" s="119"/>
    </row>
    <row r="73" spans="2:42" ht="12.75" hidden="1" x14ac:dyDescent="0.2">
      <c r="B73" s="122" t="s">
        <v>23</v>
      </c>
      <c r="C73" s="371" t="s">
        <v>23</v>
      </c>
      <c r="D73" s="370" t="s">
        <v>23</v>
      </c>
      <c r="E73" s="123" t="s">
        <v>23</v>
      </c>
      <c r="F73" s="124" t="s">
        <v>23</v>
      </c>
      <c r="G73" s="125" t="s">
        <v>23</v>
      </c>
      <c r="H73" s="126" t="s">
        <v>23</v>
      </c>
      <c r="I73" s="127" t="s">
        <v>23</v>
      </c>
      <c r="J73" s="128" t="str">
        <f t="shared" si="0"/>
        <v>-</v>
      </c>
      <c r="K73" s="129" t="s">
        <v>23</v>
      </c>
      <c r="L73" s="130" t="s">
        <v>23</v>
      </c>
      <c r="M73" s="303" t="str">
        <f t="shared" si="6"/>
        <v/>
      </c>
      <c r="N73" s="123"/>
      <c r="O73" s="124"/>
      <c r="P73" s="125"/>
      <c r="Q73" s="131" t="s">
        <v>23</v>
      </c>
      <c r="R73" s="124" t="s">
        <v>23</v>
      </c>
      <c r="S73" s="124"/>
      <c r="T73" s="132"/>
      <c r="U73" s="129"/>
      <c r="V73" s="130"/>
      <c r="W73" s="305"/>
      <c r="X73" s="306"/>
      <c r="Y73" s="307"/>
      <c r="Z73" s="303" t="s">
        <v>23</v>
      </c>
      <c r="AA73" s="297"/>
      <c r="AB73" s="116"/>
      <c r="AC73" s="350" t="e">
        <f t="shared" si="7"/>
        <v>#VALUE!</v>
      </c>
      <c r="AD73" s="117"/>
      <c r="AE73" s="351" t="e">
        <f t="shared" si="8"/>
        <v>#VALUE!</v>
      </c>
      <c r="AF73" s="352" t="e">
        <f t="shared" si="9"/>
        <v>#VALUE!</v>
      </c>
      <c r="AG73" s="353" t="e">
        <f t="shared" si="10"/>
        <v>#VALUE!</v>
      </c>
      <c r="AH73" s="117"/>
      <c r="AI73" s="117"/>
      <c r="AJ73" s="117"/>
      <c r="AK73" s="117"/>
      <c r="AL73" s="117"/>
      <c r="AM73" s="117"/>
      <c r="AN73" s="117"/>
      <c r="AO73" s="118"/>
      <c r="AP73" s="119"/>
    </row>
    <row r="74" spans="2:42" ht="12.75" hidden="1" x14ac:dyDescent="0.2">
      <c r="B74" s="122" t="s">
        <v>23</v>
      </c>
      <c r="C74" s="371" t="s">
        <v>23</v>
      </c>
      <c r="D74" s="370" t="s">
        <v>23</v>
      </c>
      <c r="E74" s="123" t="s">
        <v>23</v>
      </c>
      <c r="F74" s="124" t="s">
        <v>23</v>
      </c>
      <c r="G74" s="125" t="s">
        <v>23</v>
      </c>
      <c r="H74" s="126" t="s">
        <v>23</v>
      </c>
      <c r="I74" s="127" t="s">
        <v>23</v>
      </c>
      <c r="J74" s="128" t="str">
        <f t="shared" si="0"/>
        <v>-</v>
      </c>
      <c r="K74" s="129" t="s">
        <v>23</v>
      </c>
      <c r="L74" s="130" t="s">
        <v>23</v>
      </c>
      <c r="M74" s="303" t="str">
        <f t="shared" si="6"/>
        <v/>
      </c>
      <c r="N74" s="123"/>
      <c r="O74" s="124"/>
      <c r="P74" s="125"/>
      <c r="Q74" s="131" t="s">
        <v>23</v>
      </c>
      <c r="R74" s="124" t="s">
        <v>23</v>
      </c>
      <c r="S74" s="124"/>
      <c r="T74" s="132"/>
      <c r="U74" s="129"/>
      <c r="V74" s="130"/>
      <c r="W74" s="305"/>
      <c r="X74" s="306"/>
      <c r="Y74" s="307"/>
      <c r="Z74" s="303" t="s">
        <v>23</v>
      </c>
      <c r="AA74" s="297"/>
      <c r="AB74" s="116"/>
      <c r="AC74" s="350" t="e">
        <f t="shared" si="7"/>
        <v>#VALUE!</v>
      </c>
      <c r="AD74" s="117"/>
      <c r="AE74" s="351" t="e">
        <f t="shared" si="8"/>
        <v>#VALUE!</v>
      </c>
      <c r="AF74" s="352" t="e">
        <f t="shared" si="9"/>
        <v>#VALUE!</v>
      </c>
      <c r="AG74" s="353" t="e">
        <f t="shared" si="10"/>
        <v>#VALUE!</v>
      </c>
      <c r="AH74" s="117"/>
      <c r="AI74" s="117"/>
      <c r="AJ74" s="117"/>
      <c r="AK74" s="117"/>
      <c r="AL74" s="117"/>
      <c r="AM74" s="117"/>
      <c r="AN74" s="117"/>
      <c r="AO74" s="118"/>
      <c r="AP74" s="119"/>
    </row>
    <row r="75" spans="2:42" ht="12.75" hidden="1" x14ac:dyDescent="0.2">
      <c r="B75" s="122" t="s">
        <v>23</v>
      </c>
      <c r="C75" s="371" t="s">
        <v>23</v>
      </c>
      <c r="D75" s="370" t="s">
        <v>23</v>
      </c>
      <c r="E75" s="123" t="s">
        <v>23</v>
      </c>
      <c r="F75" s="124" t="s">
        <v>23</v>
      </c>
      <c r="G75" s="125" t="s">
        <v>23</v>
      </c>
      <c r="H75" s="126" t="s">
        <v>23</v>
      </c>
      <c r="I75" s="127" t="s">
        <v>23</v>
      </c>
      <c r="J75" s="128" t="str">
        <f t="shared" si="0"/>
        <v>-</v>
      </c>
      <c r="K75" s="129" t="s">
        <v>23</v>
      </c>
      <c r="L75" s="130" t="s">
        <v>23</v>
      </c>
      <c r="M75" s="303" t="str">
        <f t="shared" si="6"/>
        <v/>
      </c>
      <c r="N75" s="123"/>
      <c r="O75" s="124"/>
      <c r="P75" s="125"/>
      <c r="Q75" s="131" t="s">
        <v>23</v>
      </c>
      <c r="R75" s="124" t="s">
        <v>23</v>
      </c>
      <c r="S75" s="124"/>
      <c r="T75" s="132"/>
      <c r="U75" s="129"/>
      <c r="V75" s="130"/>
      <c r="W75" s="305"/>
      <c r="X75" s="306"/>
      <c r="Y75" s="307"/>
      <c r="Z75" s="303" t="s">
        <v>23</v>
      </c>
      <c r="AA75" s="297"/>
      <c r="AB75" s="116"/>
      <c r="AC75" s="350" t="e">
        <f t="shared" si="7"/>
        <v>#VALUE!</v>
      </c>
      <c r="AD75" s="117"/>
      <c r="AE75" s="351" t="e">
        <f t="shared" si="8"/>
        <v>#VALUE!</v>
      </c>
      <c r="AF75" s="352" t="e">
        <f t="shared" si="9"/>
        <v>#VALUE!</v>
      </c>
      <c r="AG75" s="353" t="e">
        <f t="shared" si="10"/>
        <v>#VALUE!</v>
      </c>
      <c r="AH75" s="117"/>
      <c r="AI75" s="117"/>
      <c r="AJ75" s="117"/>
      <c r="AK75" s="117"/>
      <c r="AL75" s="117"/>
      <c r="AM75" s="117"/>
      <c r="AN75" s="117"/>
      <c r="AO75" s="118"/>
      <c r="AP75" s="119"/>
    </row>
    <row r="76" spans="2:42" ht="12.75" hidden="1" x14ac:dyDescent="0.2">
      <c r="B76" s="122" t="s">
        <v>23</v>
      </c>
      <c r="C76" s="371" t="s">
        <v>23</v>
      </c>
      <c r="D76" s="370" t="s">
        <v>23</v>
      </c>
      <c r="E76" s="123" t="s">
        <v>23</v>
      </c>
      <c r="F76" s="124" t="s">
        <v>23</v>
      </c>
      <c r="G76" s="125" t="s">
        <v>23</v>
      </c>
      <c r="H76" s="126" t="s">
        <v>23</v>
      </c>
      <c r="I76" s="127" t="s">
        <v>23</v>
      </c>
      <c r="J76" s="128" t="str">
        <f t="shared" si="0"/>
        <v>-</v>
      </c>
      <c r="K76" s="129" t="s">
        <v>23</v>
      </c>
      <c r="L76" s="130" t="s">
        <v>23</v>
      </c>
      <c r="M76" s="303" t="str">
        <f t="shared" si="6"/>
        <v/>
      </c>
      <c r="N76" s="123"/>
      <c r="O76" s="124"/>
      <c r="P76" s="125"/>
      <c r="Q76" s="131" t="s">
        <v>23</v>
      </c>
      <c r="R76" s="124" t="s">
        <v>23</v>
      </c>
      <c r="S76" s="124"/>
      <c r="T76" s="132"/>
      <c r="U76" s="129"/>
      <c r="V76" s="130"/>
      <c r="W76" s="305"/>
      <c r="X76" s="306"/>
      <c r="Y76" s="307"/>
      <c r="Z76" s="303" t="s">
        <v>23</v>
      </c>
      <c r="AA76" s="297"/>
      <c r="AB76" s="116"/>
      <c r="AC76" s="350" t="e">
        <f t="shared" si="7"/>
        <v>#VALUE!</v>
      </c>
      <c r="AD76" s="117"/>
      <c r="AE76" s="351" t="e">
        <f t="shared" si="8"/>
        <v>#VALUE!</v>
      </c>
      <c r="AF76" s="352" t="e">
        <f t="shared" si="9"/>
        <v>#VALUE!</v>
      </c>
      <c r="AG76" s="353" t="e">
        <f t="shared" si="10"/>
        <v>#VALUE!</v>
      </c>
      <c r="AH76" s="117"/>
      <c r="AI76" s="117"/>
      <c r="AJ76" s="117"/>
      <c r="AK76" s="117"/>
      <c r="AL76" s="117"/>
      <c r="AM76" s="117"/>
      <c r="AN76" s="117"/>
      <c r="AO76" s="118"/>
      <c r="AP76" s="119"/>
    </row>
    <row r="77" spans="2:42" ht="12.75" hidden="1" x14ac:dyDescent="0.2">
      <c r="B77" s="122" t="s">
        <v>23</v>
      </c>
      <c r="C77" s="371" t="s">
        <v>23</v>
      </c>
      <c r="D77" s="370" t="s">
        <v>23</v>
      </c>
      <c r="E77" s="123" t="s">
        <v>23</v>
      </c>
      <c r="F77" s="124" t="s">
        <v>23</v>
      </c>
      <c r="G77" s="125" t="s">
        <v>23</v>
      </c>
      <c r="H77" s="126" t="s">
        <v>23</v>
      </c>
      <c r="I77" s="127" t="s">
        <v>23</v>
      </c>
      <c r="J77" s="128" t="str">
        <f t="shared" si="0"/>
        <v>-</v>
      </c>
      <c r="K77" s="129" t="s">
        <v>23</v>
      </c>
      <c r="L77" s="130" t="s">
        <v>23</v>
      </c>
      <c r="M77" s="303" t="str">
        <f t="shared" si="6"/>
        <v/>
      </c>
      <c r="N77" s="123"/>
      <c r="O77" s="124"/>
      <c r="P77" s="125"/>
      <c r="Q77" s="131" t="s">
        <v>23</v>
      </c>
      <c r="R77" s="124" t="s">
        <v>23</v>
      </c>
      <c r="S77" s="124"/>
      <c r="T77" s="132"/>
      <c r="U77" s="129"/>
      <c r="V77" s="130"/>
      <c r="W77" s="305"/>
      <c r="X77" s="306"/>
      <c r="Y77" s="307"/>
      <c r="Z77" s="303" t="s">
        <v>23</v>
      </c>
      <c r="AA77" s="297"/>
      <c r="AB77" s="116"/>
      <c r="AC77" s="350" t="e">
        <f t="shared" si="7"/>
        <v>#VALUE!</v>
      </c>
      <c r="AD77" s="117"/>
      <c r="AE77" s="351" t="e">
        <f t="shared" si="8"/>
        <v>#VALUE!</v>
      </c>
      <c r="AF77" s="352" t="e">
        <f t="shared" si="9"/>
        <v>#VALUE!</v>
      </c>
      <c r="AG77" s="353" t="e">
        <f t="shared" si="10"/>
        <v>#VALUE!</v>
      </c>
      <c r="AH77" s="117"/>
      <c r="AI77" s="117"/>
      <c r="AJ77" s="117"/>
      <c r="AK77" s="117"/>
      <c r="AL77" s="117"/>
      <c r="AM77" s="117"/>
      <c r="AN77" s="117"/>
      <c r="AO77" s="118"/>
      <c r="AP77" s="119"/>
    </row>
    <row r="78" spans="2:42" ht="12.75" hidden="1" x14ac:dyDescent="0.2">
      <c r="B78" s="122" t="s">
        <v>23</v>
      </c>
      <c r="C78" s="371" t="s">
        <v>23</v>
      </c>
      <c r="D78" s="370" t="s">
        <v>23</v>
      </c>
      <c r="E78" s="123" t="s">
        <v>23</v>
      </c>
      <c r="F78" s="124" t="s">
        <v>23</v>
      </c>
      <c r="G78" s="125" t="s">
        <v>23</v>
      </c>
      <c r="H78" s="126" t="s">
        <v>23</v>
      </c>
      <c r="I78" s="127" t="s">
        <v>23</v>
      </c>
      <c r="J78" s="128" t="str">
        <f t="shared" si="0"/>
        <v>-</v>
      </c>
      <c r="K78" s="129" t="s">
        <v>23</v>
      </c>
      <c r="L78" s="130" t="s">
        <v>23</v>
      </c>
      <c r="M78" s="303" t="str">
        <f t="shared" si="6"/>
        <v/>
      </c>
      <c r="N78" s="123"/>
      <c r="O78" s="124"/>
      <c r="P78" s="125"/>
      <c r="Q78" s="131" t="s">
        <v>23</v>
      </c>
      <c r="R78" s="124" t="s">
        <v>23</v>
      </c>
      <c r="S78" s="124"/>
      <c r="T78" s="132"/>
      <c r="U78" s="129"/>
      <c r="V78" s="130"/>
      <c r="W78" s="305"/>
      <c r="X78" s="306"/>
      <c r="Y78" s="307"/>
      <c r="Z78" s="303" t="s">
        <v>23</v>
      </c>
      <c r="AA78" s="297"/>
      <c r="AB78" s="116"/>
      <c r="AC78" s="350" t="e">
        <f t="shared" si="7"/>
        <v>#VALUE!</v>
      </c>
      <c r="AD78" s="117"/>
      <c r="AE78" s="351" t="e">
        <f t="shared" si="8"/>
        <v>#VALUE!</v>
      </c>
      <c r="AF78" s="352" t="e">
        <f t="shared" si="9"/>
        <v>#VALUE!</v>
      </c>
      <c r="AG78" s="353" t="e">
        <f t="shared" si="10"/>
        <v>#VALUE!</v>
      </c>
      <c r="AH78" s="117"/>
      <c r="AI78" s="117"/>
      <c r="AJ78" s="117"/>
      <c r="AK78" s="117"/>
      <c r="AL78" s="117"/>
      <c r="AM78" s="117"/>
      <c r="AN78" s="117"/>
      <c r="AO78" s="118"/>
      <c r="AP78" s="119"/>
    </row>
    <row r="79" spans="2:42" ht="12.75" hidden="1" x14ac:dyDescent="0.2">
      <c r="B79" s="122" t="s">
        <v>23</v>
      </c>
      <c r="C79" s="371" t="s">
        <v>23</v>
      </c>
      <c r="D79" s="370" t="s">
        <v>23</v>
      </c>
      <c r="E79" s="123" t="s">
        <v>23</v>
      </c>
      <c r="F79" s="124" t="s">
        <v>23</v>
      </c>
      <c r="G79" s="125" t="s">
        <v>23</v>
      </c>
      <c r="H79" s="126" t="s">
        <v>23</v>
      </c>
      <c r="I79" s="127" t="s">
        <v>23</v>
      </c>
      <c r="J79" s="128" t="str">
        <f t="shared" si="0"/>
        <v>-</v>
      </c>
      <c r="K79" s="129" t="s">
        <v>23</v>
      </c>
      <c r="L79" s="130" t="s">
        <v>23</v>
      </c>
      <c r="M79" s="303" t="str">
        <f t="shared" si="6"/>
        <v/>
      </c>
      <c r="N79" s="123"/>
      <c r="O79" s="124"/>
      <c r="P79" s="125"/>
      <c r="Q79" s="131" t="s">
        <v>23</v>
      </c>
      <c r="R79" s="124" t="s">
        <v>23</v>
      </c>
      <c r="S79" s="124"/>
      <c r="T79" s="132"/>
      <c r="U79" s="129"/>
      <c r="V79" s="130"/>
      <c r="W79" s="305"/>
      <c r="X79" s="306"/>
      <c r="Y79" s="307"/>
      <c r="Z79" s="303" t="s">
        <v>23</v>
      </c>
      <c r="AA79" s="297"/>
      <c r="AB79" s="116"/>
      <c r="AC79" s="350" t="e">
        <f t="shared" si="7"/>
        <v>#VALUE!</v>
      </c>
      <c r="AD79" s="117"/>
      <c r="AE79" s="351" t="e">
        <f t="shared" si="8"/>
        <v>#VALUE!</v>
      </c>
      <c r="AF79" s="352" t="e">
        <f t="shared" si="9"/>
        <v>#VALUE!</v>
      </c>
      <c r="AG79" s="353" t="e">
        <f t="shared" si="10"/>
        <v>#VALUE!</v>
      </c>
      <c r="AH79" s="117"/>
      <c r="AI79" s="117"/>
      <c r="AJ79" s="117"/>
      <c r="AK79" s="117"/>
      <c r="AL79" s="117"/>
      <c r="AM79" s="117"/>
      <c r="AN79" s="117"/>
      <c r="AO79" s="118"/>
      <c r="AP79" s="119"/>
    </row>
    <row r="80" spans="2:42" ht="12.75" hidden="1" x14ac:dyDescent="0.2">
      <c r="B80" s="122" t="s">
        <v>23</v>
      </c>
      <c r="C80" s="371" t="s">
        <v>23</v>
      </c>
      <c r="D80" s="370" t="s">
        <v>23</v>
      </c>
      <c r="E80" s="123" t="s">
        <v>23</v>
      </c>
      <c r="F80" s="124" t="s">
        <v>23</v>
      </c>
      <c r="G80" s="125" t="s">
        <v>23</v>
      </c>
      <c r="H80" s="126" t="s">
        <v>23</v>
      </c>
      <c r="I80" s="127" t="s">
        <v>23</v>
      </c>
      <c r="J80" s="128" t="str">
        <f t="shared" si="0"/>
        <v>-</v>
      </c>
      <c r="K80" s="129" t="s">
        <v>23</v>
      </c>
      <c r="L80" s="130" t="s">
        <v>23</v>
      </c>
      <c r="M80" s="303" t="str">
        <f t="shared" si="6"/>
        <v/>
      </c>
      <c r="N80" s="123"/>
      <c r="O80" s="124"/>
      <c r="P80" s="125"/>
      <c r="Q80" s="131" t="s">
        <v>23</v>
      </c>
      <c r="R80" s="124" t="s">
        <v>23</v>
      </c>
      <c r="S80" s="124"/>
      <c r="T80" s="132"/>
      <c r="U80" s="129"/>
      <c r="V80" s="130"/>
      <c r="W80" s="305"/>
      <c r="X80" s="306"/>
      <c r="Y80" s="307"/>
      <c r="Z80" s="303" t="s">
        <v>23</v>
      </c>
      <c r="AA80" s="297"/>
      <c r="AB80" s="116"/>
      <c r="AC80" s="350" t="e">
        <f t="shared" si="7"/>
        <v>#VALUE!</v>
      </c>
      <c r="AD80" s="117"/>
      <c r="AE80" s="351" t="e">
        <f t="shared" si="8"/>
        <v>#VALUE!</v>
      </c>
      <c r="AF80" s="352" t="e">
        <f t="shared" si="9"/>
        <v>#VALUE!</v>
      </c>
      <c r="AG80" s="353" t="e">
        <f t="shared" si="10"/>
        <v>#VALUE!</v>
      </c>
      <c r="AH80" s="117"/>
      <c r="AI80" s="117"/>
      <c r="AJ80" s="117"/>
      <c r="AK80" s="117"/>
      <c r="AL80" s="117"/>
      <c r="AM80" s="117"/>
      <c r="AN80" s="117"/>
      <c r="AO80" s="118"/>
      <c r="AP80" s="119"/>
    </row>
    <row r="81" spans="2:42" ht="12.75" hidden="1" x14ac:dyDescent="0.2">
      <c r="B81" s="122" t="s">
        <v>23</v>
      </c>
      <c r="C81" s="371" t="s">
        <v>23</v>
      </c>
      <c r="D81" s="370" t="s">
        <v>23</v>
      </c>
      <c r="E81" s="123" t="s">
        <v>23</v>
      </c>
      <c r="F81" s="124" t="s">
        <v>23</v>
      </c>
      <c r="G81" s="125" t="s">
        <v>23</v>
      </c>
      <c r="H81" s="126" t="s">
        <v>23</v>
      </c>
      <c r="I81" s="127" t="s">
        <v>23</v>
      </c>
      <c r="J81" s="128" t="str">
        <f t="shared" si="0"/>
        <v>-</v>
      </c>
      <c r="K81" s="129" t="s">
        <v>23</v>
      </c>
      <c r="L81" s="130" t="s">
        <v>23</v>
      </c>
      <c r="M81" s="303" t="str">
        <f t="shared" si="6"/>
        <v/>
      </c>
      <c r="N81" s="123"/>
      <c r="O81" s="124"/>
      <c r="P81" s="125"/>
      <c r="Q81" s="131" t="s">
        <v>23</v>
      </c>
      <c r="R81" s="124" t="s">
        <v>23</v>
      </c>
      <c r="S81" s="124"/>
      <c r="T81" s="132"/>
      <c r="U81" s="129"/>
      <c r="V81" s="130"/>
      <c r="W81" s="305"/>
      <c r="X81" s="306"/>
      <c r="Y81" s="307"/>
      <c r="Z81" s="303" t="s">
        <v>23</v>
      </c>
      <c r="AA81" s="297"/>
      <c r="AB81" s="116"/>
      <c r="AC81" s="350" t="e">
        <f t="shared" si="7"/>
        <v>#VALUE!</v>
      </c>
      <c r="AD81" s="117"/>
      <c r="AE81" s="351" t="e">
        <f t="shared" si="8"/>
        <v>#VALUE!</v>
      </c>
      <c r="AF81" s="352" t="e">
        <f t="shared" si="9"/>
        <v>#VALUE!</v>
      </c>
      <c r="AG81" s="353" t="e">
        <f t="shared" si="10"/>
        <v>#VALUE!</v>
      </c>
      <c r="AH81" s="117"/>
      <c r="AI81" s="117"/>
      <c r="AJ81" s="117"/>
      <c r="AK81" s="117"/>
      <c r="AL81" s="117"/>
      <c r="AM81" s="117"/>
      <c r="AN81" s="117"/>
      <c r="AO81" s="118"/>
      <c r="AP81" s="119"/>
    </row>
    <row r="82" spans="2:42" ht="12.75" hidden="1" x14ac:dyDescent="0.2">
      <c r="B82" s="122" t="s">
        <v>23</v>
      </c>
      <c r="C82" s="371" t="s">
        <v>23</v>
      </c>
      <c r="D82" s="370" t="s">
        <v>23</v>
      </c>
      <c r="E82" s="123" t="s">
        <v>23</v>
      </c>
      <c r="F82" s="124" t="s">
        <v>23</v>
      </c>
      <c r="G82" s="125" t="s">
        <v>23</v>
      </c>
      <c r="H82" s="126" t="s">
        <v>23</v>
      </c>
      <c r="I82" s="127" t="s">
        <v>23</v>
      </c>
      <c r="J82" s="128" t="str">
        <f t="shared" si="0"/>
        <v>-</v>
      </c>
      <c r="K82" s="129" t="s">
        <v>23</v>
      </c>
      <c r="L82" s="130" t="s">
        <v>23</v>
      </c>
      <c r="M82" s="303" t="str">
        <f t="shared" si="6"/>
        <v/>
      </c>
      <c r="N82" s="123"/>
      <c r="O82" s="124"/>
      <c r="P82" s="125"/>
      <c r="Q82" s="131" t="s">
        <v>23</v>
      </c>
      <c r="R82" s="124" t="s">
        <v>23</v>
      </c>
      <c r="S82" s="124"/>
      <c r="T82" s="132"/>
      <c r="U82" s="129"/>
      <c r="V82" s="130"/>
      <c r="W82" s="305"/>
      <c r="X82" s="306"/>
      <c r="Y82" s="307"/>
      <c r="Z82" s="303" t="s">
        <v>23</v>
      </c>
      <c r="AA82" s="297"/>
      <c r="AB82" s="116"/>
      <c r="AC82" s="350" t="e">
        <f t="shared" si="7"/>
        <v>#VALUE!</v>
      </c>
      <c r="AD82" s="117"/>
      <c r="AE82" s="351" t="e">
        <f t="shared" si="8"/>
        <v>#VALUE!</v>
      </c>
      <c r="AF82" s="352" t="e">
        <f t="shared" si="9"/>
        <v>#VALUE!</v>
      </c>
      <c r="AG82" s="353" t="e">
        <f t="shared" si="10"/>
        <v>#VALUE!</v>
      </c>
      <c r="AH82" s="117"/>
      <c r="AI82" s="117"/>
      <c r="AJ82" s="117"/>
      <c r="AK82" s="117"/>
      <c r="AL82" s="117"/>
      <c r="AM82" s="117"/>
      <c r="AN82" s="117"/>
      <c r="AO82" s="118"/>
      <c r="AP82" s="119"/>
    </row>
    <row r="83" spans="2:42" ht="12.75" hidden="1" x14ac:dyDescent="0.2">
      <c r="B83" s="122" t="s">
        <v>23</v>
      </c>
      <c r="C83" s="371" t="s">
        <v>23</v>
      </c>
      <c r="D83" s="370" t="s">
        <v>23</v>
      </c>
      <c r="E83" s="123" t="s">
        <v>23</v>
      </c>
      <c r="F83" s="124" t="s">
        <v>23</v>
      </c>
      <c r="G83" s="125" t="s">
        <v>23</v>
      </c>
      <c r="H83" s="126" t="s">
        <v>23</v>
      </c>
      <c r="I83" s="127" t="s">
        <v>23</v>
      </c>
      <c r="J83" s="128" t="str">
        <f t="shared" si="0"/>
        <v>-</v>
      </c>
      <c r="K83" s="129" t="s">
        <v>23</v>
      </c>
      <c r="L83" s="130" t="s">
        <v>23</v>
      </c>
      <c r="M83" s="303" t="str">
        <f t="shared" si="6"/>
        <v/>
      </c>
      <c r="N83" s="123"/>
      <c r="O83" s="124"/>
      <c r="P83" s="125"/>
      <c r="Q83" s="131" t="s">
        <v>23</v>
      </c>
      <c r="R83" s="124" t="s">
        <v>23</v>
      </c>
      <c r="S83" s="124"/>
      <c r="T83" s="132"/>
      <c r="U83" s="129"/>
      <c r="V83" s="130"/>
      <c r="W83" s="305"/>
      <c r="X83" s="306"/>
      <c r="Y83" s="307"/>
      <c r="Z83" s="303" t="s">
        <v>23</v>
      </c>
      <c r="AA83" s="297"/>
      <c r="AB83" s="116"/>
      <c r="AC83" s="350" t="e">
        <f t="shared" si="7"/>
        <v>#VALUE!</v>
      </c>
      <c r="AD83" s="117"/>
      <c r="AE83" s="351" t="e">
        <f t="shared" si="8"/>
        <v>#VALUE!</v>
      </c>
      <c r="AF83" s="352" t="e">
        <f t="shared" si="9"/>
        <v>#VALUE!</v>
      </c>
      <c r="AG83" s="353" t="e">
        <f t="shared" si="10"/>
        <v>#VALUE!</v>
      </c>
      <c r="AH83" s="117"/>
      <c r="AI83" s="117"/>
      <c r="AJ83" s="117"/>
      <c r="AK83" s="117"/>
      <c r="AL83" s="117"/>
      <c r="AM83" s="117"/>
      <c r="AN83" s="117"/>
      <c r="AO83" s="118"/>
      <c r="AP83" s="119"/>
    </row>
    <row r="84" spans="2:42" ht="12.75" hidden="1" x14ac:dyDescent="0.2">
      <c r="B84" s="122" t="s">
        <v>23</v>
      </c>
      <c r="C84" s="371" t="s">
        <v>23</v>
      </c>
      <c r="D84" s="370" t="s">
        <v>23</v>
      </c>
      <c r="E84" s="123" t="s">
        <v>23</v>
      </c>
      <c r="F84" s="124" t="s">
        <v>23</v>
      </c>
      <c r="G84" s="125" t="s">
        <v>23</v>
      </c>
      <c r="H84" s="126" t="s">
        <v>23</v>
      </c>
      <c r="I84" s="127" t="s">
        <v>23</v>
      </c>
      <c r="J84" s="128" t="str">
        <f t="shared" si="0"/>
        <v>-</v>
      </c>
      <c r="K84" s="129" t="s">
        <v>23</v>
      </c>
      <c r="L84" s="130" t="s">
        <v>23</v>
      </c>
      <c r="M84" s="303" t="str">
        <f t="shared" si="6"/>
        <v/>
      </c>
      <c r="N84" s="123"/>
      <c r="O84" s="124"/>
      <c r="P84" s="125"/>
      <c r="Q84" s="131" t="s">
        <v>23</v>
      </c>
      <c r="R84" s="124" t="s">
        <v>23</v>
      </c>
      <c r="S84" s="124"/>
      <c r="T84" s="132"/>
      <c r="U84" s="129"/>
      <c r="V84" s="130"/>
      <c r="W84" s="305"/>
      <c r="X84" s="306"/>
      <c r="Y84" s="307"/>
      <c r="Z84" s="303" t="s">
        <v>23</v>
      </c>
      <c r="AA84" s="297"/>
      <c r="AB84" s="116"/>
      <c r="AC84" s="350" t="e">
        <f t="shared" si="7"/>
        <v>#VALUE!</v>
      </c>
      <c r="AD84" s="117"/>
      <c r="AE84" s="351" t="e">
        <f t="shared" si="8"/>
        <v>#VALUE!</v>
      </c>
      <c r="AF84" s="352" t="e">
        <f t="shared" si="9"/>
        <v>#VALUE!</v>
      </c>
      <c r="AG84" s="353" t="e">
        <f t="shared" si="10"/>
        <v>#VALUE!</v>
      </c>
      <c r="AH84" s="117"/>
      <c r="AI84" s="117"/>
      <c r="AJ84" s="117"/>
      <c r="AK84" s="117"/>
      <c r="AL84" s="117"/>
      <c r="AM84" s="117"/>
      <c r="AN84" s="117"/>
      <c r="AO84" s="118"/>
      <c r="AP84" s="119"/>
    </row>
    <row r="85" spans="2:42" ht="12.75" hidden="1" x14ac:dyDescent="0.2">
      <c r="B85" s="122" t="s">
        <v>23</v>
      </c>
      <c r="C85" s="371" t="s">
        <v>23</v>
      </c>
      <c r="D85" s="370" t="s">
        <v>23</v>
      </c>
      <c r="E85" s="123" t="s">
        <v>23</v>
      </c>
      <c r="F85" s="124" t="s">
        <v>23</v>
      </c>
      <c r="G85" s="125" t="s">
        <v>23</v>
      </c>
      <c r="H85" s="126" t="s">
        <v>23</v>
      </c>
      <c r="I85" s="127" t="s">
        <v>23</v>
      </c>
      <c r="J85" s="128" t="str">
        <f t="shared" si="0"/>
        <v>-</v>
      </c>
      <c r="K85" s="129" t="s">
        <v>23</v>
      </c>
      <c r="L85" s="130" t="s">
        <v>23</v>
      </c>
      <c r="M85" s="303" t="str">
        <f t="shared" si="6"/>
        <v/>
      </c>
      <c r="N85" s="123"/>
      <c r="O85" s="124"/>
      <c r="P85" s="125"/>
      <c r="Q85" s="131" t="s">
        <v>23</v>
      </c>
      <c r="R85" s="124" t="s">
        <v>23</v>
      </c>
      <c r="S85" s="124"/>
      <c r="T85" s="132"/>
      <c r="U85" s="129"/>
      <c r="V85" s="130"/>
      <c r="W85" s="305"/>
      <c r="X85" s="306"/>
      <c r="Y85" s="307"/>
      <c r="Z85" s="303" t="s">
        <v>23</v>
      </c>
      <c r="AA85" s="297"/>
      <c r="AB85" s="116"/>
      <c r="AC85" s="350" t="e">
        <f t="shared" si="7"/>
        <v>#VALUE!</v>
      </c>
      <c r="AD85" s="117"/>
      <c r="AE85" s="351" t="e">
        <f t="shared" si="8"/>
        <v>#VALUE!</v>
      </c>
      <c r="AF85" s="352" t="e">
        <f t="shared" si="9"/>
        <v>#VALUE!</v>
      </c>
      <c r="AG85" s="353" t="e">
        <f t="shared" si="10"/>
        <v>#VALUE!</v>
      </c>
      <c r="AH85" s="117"/>
      <c r="AI85" s="117"/>
      <c r="AJ85" s="117"/>
      <c r="AK85" s="117"/>
      <c r="AL85" s="117"/>
      <c r="AM85" s="117"/>
      <c r="AN85" s="117"/>
      <c r="AO85" s="118"/>
      <c r="AP85" s="119"/>
    </row>
    <row r="86" spans="2:42" ht="12.75" hidden="1" x14ac:dyDescent="0.2">
      <c r="B86" s="122" t="s">
        <v>23</v>
      </c>
      <c r="C86" s="371" t="s">
        <v>23</v>
      </c>
      <c r="D86" s="370" t="s">
        <v>23</v>
      </c>
      <c r="E86" s="123" t="s">
        <v>23</v>
      </c>
      <c r="F86" s="124" t="s">
        <v>23</v>
      </c>
      <c r="G86" s="125" t="s">
        <v>23</v>
      </c>
      <c r="H86" s="126" t="s">
        <v>23</v>
      </c>
      <c r="I86" s="127" t="s">
        <v>23</v>
      </c>
      <c r="J86" s="128" t="str">
        <f t="shared" si="0"/>
        <v>-</v>
      </c>
      <c r="K86" s="129" t="s">
        <v>23</v>
      </c>
      <c r="L86" s="130" t="s">
        <v>23</v>
      </c>
      <c r="M86" s="303" t="str">
        <f t="shared" si="6"/>
        <v/>
      </c>
      <c r="N86" s="123"/>
      <c r="O86" s="124"/>
      <c r="P86" s="125"/>
      <c r="Q86" s="131" t="s">
        <v>23</v>
      </c>
      <c r="R86" s="124" t="s">
        <v>23</v>
      </c>
      <c r="S86" s="124"/>
      <c r="T86" s="132"/>
      <c r="U86" s="129"/>
      <c r="V86" s="130"/>
      <c r="W86" s="305"/>
      <c r="X86" s="306"/>
      <c r="Y86" s="307"/>
      <c r="Z86" s="303" t="s">
        <v>23</v>
      </c>
      <c r="AA86" s="297"/>
      <c r="AB86" s="116"/>
      <c r="AC86" s="350" t="e">
        <f t="shared" si="7"/>
        <v>#VALUE!</v>
      </c>
      <c r="AD86" s="117"/>
      <c r="AE86" s="351" t="e">
        <f t="shared" si="8"/>
        <v>#VALUE!</v>
      </c>
      <c r="AF86" s="352" t="e">
        <f t="shared" si="9"/>
        <v>#VALUE!</v>
      </c>
      <c r="AG86" s="353" t="e">
        <f t="shared" si="10"/>
        <v>#VALUE!</v>
      </c>
      <c r="AH86" s="117"/>
      <c r="AI86" s="117"/>
      <c r="AJ86" s="117"/>
      <c r="AK86" s="117"/>
      <c r="AL86" s="117"/>
      <c r="AM86" s="117"/>
      <c r="AN86" s="117"/>
      <c r="AO86" s="118"/>
      <c r="AP86" s="119"/>
    </row>
    <row r="87" spans="2:42" ht="12.75" hidden="1" x14ac:dyDescent="0.2">
      <c r="B87" s="122" t="s">
        <v>23</v>
      </c>
      <c r="C87" s="371" t="s">
        <v>23</v>
      </c>
      <c r="D87" s="370" t="s">
        <v>23</v>
      </c>
      <c r="E87" s="123" t="s">
        <v>23</v>
      </c>
      <c r="F87" s="124" t="s">
        <v>23</v>
      </c>
      <c r="G87" s="125" t="s">
        <v>23</v>
      </c>
      <c r="H87" s="126" t="s">
        <v>23</v>
      </c>
      <c r="I87" s="127" t="s">
        <v>23</v>
      </c>
      <c r="J87" s="128" t="str">
        <f t="shared" si="0"/>
        <v>-</v>
      </c>
      <c r="K87" s="129" t="s">
        <v>23</v>
      </c>
      <c r="L87" s="130" t="s">
        <v>23</v>
      </c>
      <c r="M87" s="303" t="str">
        <f t="shared" si="6"/>
        <v/>
      </c>
      <c r="N87" s="123"/>
      <c r="O87" s="124"/>
      <c r="P87" s="125"/>
      <c r="Q87" s="131" t="s">
        <v>23</v>
      </c>
      <c r="R87" s="124" t="s">
        <v>23</v>
      </c>
      <c r="S87" s="124"/>
      <c r="T87" s="132"/>
      <c r="U87" s="129"/>
      <c r="V87" s="130"/>
      <c r="W87" s="305"/>
      <c r="X87" s="306"/>
      <c r="Y87" s="307"/>
      <c r="Z87" s="303" t="s">
        <v>23</v>
      </c>
      <c r="AA87" s="297"/>
      <c r="AB87" s="116"/>
      <c r="AC87" s="350" t="e">
        <f t="shared" si="7"/>
        <v>#VALUE!</v>
      </c>
      <c r="AD87" s="117"/>
      <c r="AE87" s="351" t="e">
        <f t="shared" si="8"/>
        <v>#VALUE!</v>
      </c>
      <c r="AF87" s="352" t="e">
        <f t="shared" si="9"/>
        <v>#VALUE!</v>
      </c>
      <c r="AG87" s="353" t="e">
        <f t="shared" si="10"/>
        <v>#VALUE!</v>
      </c>
      <c r="AH87" s="117"/>
      <c r="AI87" s="117"/>
      <c r="AJ87" s="117"/>
      <c r="AK87" s="117"/>
      <c r="AL87" s="117"/>
      <c r="AM87" s="117"/>
      <c r="AN87" s="117"/>
      <c r="AO87" s="118"/>
      <c r="AP87" s="119"/>
    </row>
    <row r="88" spans="2:42" ht="12.75" hidden="1" x14ac:dyDescent="0.2">
      <c r="B88" s="122" t="s">
        <v>23</v>
      </c>
      <c r="C88" s="371" t="s">
        <v>23</v>
      </c>
      <c r="D88" s="370" t="s">
        <v>23</v>
      </c>
      <c r="E88" s="123" t="s">
        <v>23</v>
      </c>
      <c r="F88" s="124" t="s">
        <v>23</v>
      </c>
      <c r="G88" s="125" t="s">
        <v>23</v>
      </c>
      <c r="H88" s="126" t="s">
        <v>23</v>
      </c>
      <c r="I88" s="127" t="s">
        <v>23</v>
      </c>
      <c r="J88" s="128" t="str">
        <f t="shared" si="0"/>
        <v>-</v>
      </c>
      <c r="K88" s="129" t="s">
        <v>23</v>
      </c>
      <c r="L88" s="130" t="s">
        <v>23</v>
      </c>
      <c r="M88" s="303" t="str">
        <f t="shared" si="6"/>
        <v/>
      </c>
      <c r="N88" s="123"/>
      <c r="O88" s="124"/>
      <c r="P88" s="125"/>
      <c r="Q88" s="131" t="s">
        <v>23</v>
      </c>
      <c r="R88" s="124" t="s">
        <v>23</v>
      </c>
      <c r="S88" s="124"/>
      <c r="T88" s="132"/>
      <c r="U88" s="129"/>
      <c r="V88" s="130"/>
      <c r="W88" s="305"/>
      <c r="X88" s="306"/>
      <c r="Y88" s="307"/>
      <c r="Z88" s="303" t="s">
        <v>23</v>
      </c>
      <c r="AA88" s="297"/>
      <c r="AB88" s="116"/>
      <c r="AC88" s="350" t="e">
        <f t="shared" ref="AC88:AC93" si="11">F88/24</f>
        <v>#VALUE!</v>
      </c>
      <c r="AD88" s="117"/>
      <c r="AE88" s="351" t="e">
        <f t="shared" ref="AE88:AE93" si="12">(E88*H88-F88*I88)/1000</f>
        <v>#VALUE!</v>
      </c>
      <c r="AF88" s="352" t="e">
        <f t="shared" ref="AF88:AF93" si="13">Z88-AE88</f>
        <v>#VALUE!</v>
      </c>
      <c r="AG88" s="353" t="e">
        <f t="shared" ref="AG88:AG93" si="14">G88/F88*100</f>
        <v>#VALUE!</v>
      </c>
      <c r="AH88" s="117"/>
      <c r="AI88" s="117"/>
      <c r="AJ88" s="117"/>
      <c r="AK88" s="117"/>
      <c r="AL88" s="117"/>
      <c r="AM88" s="117"/>
      <c r="AN88" s="117"/>
      <c r="AO88" s="118"/>
      <c r="AP88" s="119"/>
    </row>
    <row r="89" spans="2:42" ht="12.75" hidden="1" x14ac:dyDescent="0.2">
      <c r="B89" s="122" t="s">
        <v>23</v>
      </c>
      <c r="C89" s="371" t="s">
        <v>23</v>
      </c>
      <c r="D89" s="370" t="s">
        <v>23</v>
      </c>
      <c r="E89" s="123" t="s">
        <v>23</v>
      </c>
      <c r="F89" s="124" t="s">
        <v>23</v>
      </c>
      <c r="G89" s="125" t="s">
        <v>23</v>
      </c>
      <c r="H89" s="126" t="s">
        <v>23</v>
      </c>
      <c r="I89" s="127" t="s">
        <v>23</v>
      </c>
      <c r="J89" s="128" t="str">
        <f t="shared" si="0"/>
        <v>-</v>
      </c>
      <c r="K89" s="129" t="s">
        <v>23</v>
      </c>
      <c r="L89" s="130" t="s">
        <v>23</v>
      </c>
      <c r="M89" s="303" t="str">
        <f t="shared" si="6"/>
        <v/>
      </c>
      <c r="N89" s="123"/>
      <c r="O89" s="124"/>
      <c r="P89" s="125"/>
      <c r="Q89" s="131" t="s">
        <v>23</v>
      </c>
      <c r="R89" s="124" t="s">
        <v>23</v>
      </c>
      <c r="S89" s="124"/>
      <c r="T89" s="132"/>
      <c r="U89" s="129"/>
      <c r="V89" s="130"/>
      <c r="W89" s="305"/>
      <c r="X89" s="306"/>
      <c r="Y89" s="307"/>
      <c r="Z89" s="303" t="s">
        <v>23</v>
      </c>
      <c r="AA89" s="297"/>
      <c r="AB89" s="116"/>
      <c r="AC89" s="350" t="e">
        <f t="shared" si="11"/>
        <v>#VALUE!</v>
      </c>
      <c r="AD89" s="117"/>
      <c r="AE89" s="351" t="e">
        <f t="shared" si="12"/>
        <v>#VALUE!</v>
      </c>
      <c r="AF89" s="352" t="e">
        <f t="shared" si="13"/>
        <v>#VALUE!</v>
      </c>
      <c r="AG89" s="353" t="e">
        <f t="shared" si="14"/>
        <v>#VALUE!</v>
      </c>
      <c r="AH89" s="117"/>
      <c r="AI89" s="117"/>
      <c r="AJ89" s="117"/>
      <c r="AK89" s="117"/>
      <c r="AL89" s="117"/>
      <c r="AM89" s="117"/>
      <c r="AN89" s="117"/>
      <c r="AO89" s="118"/>
      <c r="AP89" s="119"/>
    </row>
    <row r="90" spans="2:42" ht="12.75" hidden="1" x14ac:dyDescent="0.2">
      <c r="B90" s="122" t="s">
        <v>23</v>
      </c>
      <c r="C90" s="371" t="s">
        <v>23</v>
      </c>
      <c r="D90" s="370" t="s">
        <v>23</v>
      </c>
      <c r="E90" s="123" t="s">
        <v>23</v>
      </c>
      <c r="F90" s="124" t="s">
        <v>23</v>
      </c>
      <c r="G90" s="125" t="s">
        <v>23</v>
      </c>
      <c r="H90" s="126" t="s">
        <v>23</v>
      </c>
      <c r="I90" s="127" t="s">
        <v>23</v>
      </c>
      <c r="J90" s="128" t="str">
        <f>IF(AND(ISNUMBER(H90),ISNUMBER(I90)),H90-I90,"-")</f>
        <v>-</v>
      </c>
      <c r="K90" s="129" t="s">
        <v>23</v>
      </c>
      <c r="L90" s="130" t="s">
        <v>23</v>
      </c>
      <c r="M90" s="303" t="str">
        <f t="shared" si="6"/>
        <v/>
      </c>
      <c r="N90" s="123"/>
      <c r="O90" s="124"/>
      <c r="P90" s="125"/>
      <c r="Q90" s="131" t="s">
        <v>23</v>
      </c>
      <c r="R90" s="124" t="s">
        <v>23</v>
      </c>
      <c r="S90" s="124"/>
      <c r="T90" s="132"/>
      <c r="U90" s="129"/>
      <c r="V90" s="130"/>
      <c r="W90" s="305"/>
      <c r="X90" s="306"/>
      <c r="Y90" s="307"/>
      <c r="Z90" s="303" t="s">
        <v>23</v>
      </c>
      <c r="AA90" s="297"/>
      <c r="AB90" s="116"/>
      <c r="AC90" s="350" t="e">
        <f t="shared" si="11"/>
        <v>#VALUE!</v>
      </c>
      <c r="AD90" s="117"/>
      <c r="AE90" s="351" t="e">
        <f t="shared" si="12"/>
        <v>#VALUE!</v>
      </c>
      <c r="AF90" s="352" t="e">
        <f t="shared" si="13"/>
        <v>#VALUE!</v>
      </c>
      <c r="AG90" s="353" t="e">
        <f t="shared" si="14"/>
        <v>#VALUE!</v>
      </c>
      <c r="AH90" s="117"/>
      <c r="AI90" s="117"/>
      <c r="AJ90" s="117"/>
      <c r="AK90" s="117"/>
      <c r="AL90" s="117"/>
      <c r="AM90" s="117"/>
      <c r="AN90" s="117"/>
      <c r="AO90" s="118"/>
      <c r="AP90" s="119"/>
    </row>
    <row r="91" spans="2:42" ht="12.75" hidden="1" x14ac:dyDescent="0.2">
      <c r="B91" s="122" t="s">
        <v>23</v>
      </c>
      <c r="C91" s="371" t="s">
        <v>23</v>
      </c>
      <c r="D91" s="370" t="s">
        <v>23</v>
      </c>
      <c r="E91" s="123" t="s">
        <v>23</v>
      </c>
      <c r="F91" s="124" t="s">
        <v>23</v>
      </c>
      <c r="G91" s="125" t="s">
        <v>23</v>
      </c>
      <c r="H91" s="126" t="s">
        <v>23</v>
      </c>
      <c r="I91" s="127" t="s">
        <v>23</v>
      </c>
      <c r="J91" s="128" t="str">
        <f>IF(AND(ISNUMBER(H91),ISNUMBER(I91)),H91-I91,"-")</f>
        <v>-</v>
      </c>
      <c r="K91" s="129" t="s">
        <v>23</v>
      </c>
      <c r="L91" s="130" t="s">
        <v>23</v>
      </c>
      <c r="M91" s="303" t="str">
        <f t="shared" si="6"/>
        <v/>
      </c>
      <c r="N91" s="123"/>
      <c r="O91" s="124"/>
      <c r="P91" s="125"/>
      <c r="Q91" s="131" t="s">
        <v>23</v>
      </c>
      <c r="R91" s="124" t="s">
        <v>23</v>
      </c>
      <c r="S91" s="124"/>
      <c r="T91" s="132"/>
      <c r="U91" s="129"/>
      <c r="V91" s="130"/>
      <c r="W91" s="305"/>
      <c r="X91" s="306"/>
      <c r="Y91" s="307"/>
      <c r="Z91" s="303" t="s">
        <v>23</v>
      </c>
      <c r="AA91" s="297"/>
      <c r="AB91" s="116"/>
      <c r="AC91" s="350" t="e">
        <f t="shared" si="11"/>
        <v>#VALUE!</v>
      </c>
      <c r="AD91" s="117"/>
      <c r="AE91" s="351" t="e">
        <f t="shared" si="12"/>
        <v>#VALUE!</v>
      </c>
      <c r="AF91" s="352" t="e">
        <f t="shared" si="13"/>
        <v>#VALUE!</v>
      </c>
      <c r="AG91" s="353" t="e">
        <f t="shared" si="14"/>
        <v>#VALUE!</v>
      </c>
      <c r="AH91" s="117"/>
      <c r="AI91" s="117"/>
      <c r="AJ91" s="117"/>
      <c r="AK91" s="117"/>
      <c r="AL91" s="117"/>
      <c r="AM91" s="117"/>
      <c r="AN91" s="117"/>
      <c r="AO91" s="118"/>
      <c r="AP91" s="119"/>
    </row>
    <row r="92" spans="2:42" ht="12.75" hidden="1" x14ac:dyDescent="0.2">
      <c r="B92" s="122" t="s">
        <v>23</v>
      </c>
      <c r="C92" s="371" t="s">
        <v>23</v>
      </c>
      <c r="D92" s="370" t="s">
        <v>23</v>
      </c>
      <c r="E92" s="123" t="s">
        <v>23</v>
      </c>
      <c r="F92" s="124" t="s">
        <v>23</v>
      </c>
      <c r="G92" s="125" t="s">
        <v>23</v>
      </c>
      <c r="H92" s="126" t="s">
        <v>23</v>
      </c>
      <c r="I92" s="127" t="s">
        <v>23</v>
      </c>
      <c r="J92" s="128" t="str">
        <f>IF(AND(ISNUMBER(H92),ISNUMBER(I92)),H92-I92,"-")</f>
        <v>-</v>
      </c>
      <c r="K92" s="129" t="s">
        <v>23</v>
      </c>
      <c r="L92" s="130" t="s">
        <v>23</v>
      </c>
      <c r="M92" s="303" t="str">
        <f>Z92</f>
        <v/>
      </c>
      <c r="N92" s="123"/>
      <c r="O92" s="124"/>
      <c r="P92" s="125"/>
      <c r="Q92" s="131" t="s">
        <v>23</v>
      </c>
      <c r="R92" s="124" t="s">
        <v>23</v>
      </c>
      <c r="S92" s="124"/>
      <c r="T92" s="132"/>
      <c r="U92" s="129"/>
      <c r="V92" s="130"/>
      <c r="W92" s="305"/>
      <c r="X92" s="306"/>
      <c r="Y92" s="307"/>
      <c r="Z92" s="303" t="s">
        <v>23</v>
      </c>
      <c r="AA92" s="297"/>
      <c r="AB92" s="116"/>
      <c r="AC92" s="350" t="e">
        <f t="shared" si="11"/>
        <v>#VALUE!</v>
      </c>
      <c r="AD92" s="117"/>
      <c r="AE92" s="351" t="e">
        <f t="shared" si="12"/>
        <v>#VALUE!</v>
      </c>
      <c r="AF92" s="352" t="e">
        <f t="shared" si="13"/>
        <v>#VALUE!</v>
      </c>
      <c r="AG92" s="353" t="e">
        <f t="shared" si="14"/>
        <v>#VALUE!</v>
      </c>
      <c r="AH92" s="117"/>
      <c r="AI92" s="117"/>
      <c r="AJ92" s="117"/>
      <c r="AK92" s="117"/>
      <c r="AL92" s="117"/>
      <c r="AM92" s="117"/>
      <c r="AN92" s="117"/>
      <c r="AO92" s="118"/>
      <c r="AP92" s="119"/>
    </row>
    <row r="93" spans="2:42" ht="13.5" hidden="1" thickBot="1" x14ac:dyDescent="0.25">
      <c r="B93" s="134" t="s">
        <v>23</v>
      </c>
      <c r="C93" s="288" t="s">
        <v>23</v>
      </c>
      <c r="D93" s="369" t="s">
        <v>23</v>
      </c>
      <c r="E93" s="136" t="s">
        <v>23</v>
      </c>
      <c r="F93" s="137" t="s">
        <v>23</v>
      </c>
      <c r="G93" s="138" t="s">
        <v>23</v>
      </c>
      <c r="H93" s="139" t="s">
        <v>23</v>
      </c>
      <c r="I93" s="140" t="s">
        <v>23</v>
      </c>
      <c r="J93" s="128" t="str">
        <f>IF(AND(ISNUMBER(H93),ISNUMBER(I93)),H93-I93,"-")</f>
        <v>-</v>
      </c>
      <c r="K93" s="142" t="s">
        <v>23</v>
      </c>
      <c r="L93" s="143" t="s">
        <v>23</v>
      </c>
      <c r="M93" s="303" t="str">
        <f>Z93</f>
        <v/>
      </c>
      <c r="N93" s="136"/>
      <c r="O93" s="137"/>
      <c r="P93" s="138"/>
      <c r="Q93" s="324" t="s">
        <v>23</v>
      </c>
      <c r="R93" s="323" t="s">
        <v>23</v>
      </c>
      <c r="S93" s="323"/>
      <c r="T93" s="147"/>
      <c r="U93" s="142"/>
      <c r="V93" s="143"/>
      <c r="W93" s="148"/>
      <c r="X93" s="149"/>
      <c r="Y93" s="150"/>
      <c r="Z93" s="322" t="s">
        <v>23</v>
      </c>
      <c r="AA93" s="297"/>
      <c r="AB93" s="116"/>
      <c r="AC93" s="350" t="e">
        <f t="shared" si="11"/>
        <v>#VALUE!</v>
      </c>
      <c r="AD93" s="117"/>
      <c r="AE93" s="351" t="e">
        <f t="shared" si="12"/>
        <v>#VALUE!</v>
      </c>
      <c r="AF93" s="352" t="e">
        <f t="shared" si="13"/>
        <v>#VALUE!</v>
      </c>
      <c r="AG93" s="353" t="e">
        <f t="shared" si="14"/>
        <v>#VALUE!</v>
      </c>
      <c r="AH93" s="117"/>
      <c r="AI93" s="117"/>
      <c r="AJ93" s="117"/>
      <c r="AK93" s="117"/>
      <c r="AL93" s="117"/>
      <c r="AM93" s="117"/>
      <c r="AN93" s="117"/>
      <c r="AO93" s="118"/>
      <c r="AP93" s="119"/>
    </row>
    <row r="94" spans="2:42" ht="12.75" x14ac:dyDescent="0.2">
      <c r="B94" s="151" t="s">
        <v>98</v>
      </c>
      <c r="C94" s="300">
        <f>IF(SUM(C26:C93)=0,"-",AVERAGE(C26:C93))</f>
        <v>24</v>
      </c>
      <c r="D94" s="152"/>
      <c r="E94" s="153">
        <f t="shared" ref="E94:Z94" si="15">IF(SUM(E26:E93)=0,"-",AVERAGE(E26:E93))</f>
        <v>52.914272213639876</v>
      </c>
      <c r="F94" s="154">
        <f t="shared" si="15"/>
        <v>53.474669673525057</v>
      </c>
      <c r="G94" s="155">
        <f t="shared" si="15"/>
        <v>-0.56074228747137655</v>
      </c>
      <c r="H94" s="156">
        <f t="shared" si="15"/>
        <v>90.011149334085388</v>
      </c>
      <c r="I94" s="157">
        <f t="shared" si="15"/>
        <v>53.737185090163671</v>
      </c>
      <c r="J94" s="158">
        <f t="shared" si="15"/>
        <v>36.273964243921739</v>
      </c>
      <c r="K94" s="159">
        <f t="shared" si="15"/>
        <v>7.3479592027335343</v>
      </c>
      <c r="L94" s="160">
        <f t="shared" si="15"/>
        <v>3.8548265654465266</v>
      </c>
      <c r="M94" s="161">
        <f t="shared" si="15"/>
        <v>1.8936627088744069</v>
      </c>
      <c r="N94" s="153" t="str">
        <f t="shared" si="15"/>
        <v>-</v>
      </c>
      <c r="O94" s="154" t="str">
        <f t="shared" si="15"/>
        <v>-</v>
      </c>
      <c r="P94" s="154" t="str">
        <f t="shared" si="15"/>
        <v>-</v>
      </c>
      <c r="Q94" s="154">
        <f t="shared" si="15"/>
        <v>8.3146553351222688E-2</v>
      </c>
      <c r="R94" s="154">
        <f t="shared" si="15"/>
        <v>2.7405172483674418E-2</v>
      </c>
      <c r="S94" s="154">
        <f t="shared" si="15"/>
        <v>5.4827586206896546E-2</v>
      </c>
      <c r="T94" s="154" t="str">
        <f t="shared" si="15"/>
        <v>-</v>
      </c>
      <c r="U94" s="157" t="str">
        <f t="shared" si="15"/>
        <v>-</v>
      </c>
      <c r="V94" s="160" t="str">
        <f t="shared" si="15"/>
        <v>-</v>
      </c>
      <c r="W94" s="162" t="str">
        <f t="shared" si="15"/>
        <v>-</v>
      </c>
      <c r="X94" s="162" t="str">
        <f t="shared" si="15"/>
        <v>-</v>
      </c>
      <c r="Y94" s="162" t="str">
        <f t="shared" si="15"/>
        <v>-</v>
      </c>
      <c r="Z94" s="321">
        <f t="shared" si="15"/>
        <v>1.8936627088744069</v>
      </c>
      <c r="AA94" s="116"/>
      <c r="AB94" s="116"/>
      <c r="AC94" s="116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8"/>
      <c r="AP94" s="119"/>
    </row>
    <row r="95" spans="2:42" ht="12" customHeight="1" thickBot="1" x14ac:dyDescent="0.25">
      <c r="B95" s="163" t="s">
        <v>99</v>
      </c>
      <c r="C95" s="299">
        <f>SUM(C26:C93)</f>
        <v>696</v>
      </c>
      <c r="D95" s="164"/>
      <c r="E95" s="165">
        <f>SUM(E26:E93)</f>
        <v>1534.5138941955563</v>
      </c>
      <c r="F95" s="166">
        <f>SUM(F26:F93)</f>
        <v>1550.7654205322267</v>
      </c>
      <c r="G95" s="167">
        <f>SUM(G26:G93)</f>
        <v>-16.26152633666992</v>
      </c>
      <c r="H95" s="168"/>
      <c r="I95" s="169"/>
      <c r="J95" s="170"/>
      <c r="K95" s="171"/>
      <c r="L95" s="172"/>
      <c r="M95" s="173">
        <f t="shared" ref="M95:T95" si="16">SUM(M26:M93)</f>
        <v>54.916218557357801</v>
      </c>
      <c r="N95" s="165">
        <f t="shared" si="16"/>
        <v>0</v>
      </c>
      <c r="O95" s="166">
        <f t="shared" si="16"/>
        <v>0</v>
      </c>
      <c r="P95" s="166">
        <f t="shared" si="16"/>
        <v>0</v>
      </c>
      <c r="Q95" s="166">
        <f t="shared" si="16"/>
        <v>2.4112500471854581</v>
      </c>
      <c r="R95" s="166">
        <f t="shared" si="16"/>
        <v>0.7947500020265581</v>
      </c>
      <c r="S95" s="166">
        <f t="shared" si="16"/>
        <v>1.5899999999999999</v>
      </c>
      <c r="T95" s="166">
        <f t="shared" si="16"/>
        <v>0</v>
      </c>
      <c r="U95" s="169"/>
      <c r="V95" s="172"/>
      <c r="W95" s="174">
        <f>SUM(W26:W93)</f>
        <v>0</v>
      </c>
      <c r="X95" s="173">
        <f>SUM(X26:X93)</f>
        <v>0</v>
      </c>
      <c r="Y95" s="175">
        <f>SUM(Y26:Y93)</f>
        <v>0</v>
      </c>
      <c r="Z95" s="173">
        <f>SUM(Z26:Z93)</f>
        <v>54.916218557357801</v>
      </c>
      <c r="AA95" s="116"/>
      <c r="AB95" s="116"/>
      <c r="AC95" s="116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8"/>
      <c r="AP95" s="119"/>
    </row>
    <row r="96" spans="2:42" ht="12" hidden="1" customHeight="1" x14ac:dyDescent="0.2">
      <c r="B96" s="176"/>
      <c r="C96" s="177">
        <f>COUNT(C26:C93)</f>
        <v>29</v>
      </c>
      <c r="D96" s="177"/>
      <c r="E96" s="177"/>
      <c r="F96" s="177"/>
      <c r="G96" s="177"/>
      <c r="H96" s="178"/>
      <c r="I96" s="178"/>
      <c r="J96" s="178"/>
      <c r="K96" s="178"/>
      <c r="L96" s="178"/>
      <c r="M96" s="179"/>
      <c r="N96" s="177"/>
      <c r="O96" s="177"/>
      <c r="P96" s="177"/>
      <c r="Q96" s="177"/>
      <c r="R96" s="177"/>
      <c r="S96" s="177"/>
      <c r="T96" s="177"/>
      <c r="U96" s="178"/>
      <c r="V96" s="178"/>
      <c r="W96" s="177"/>
      <c r="X96" s="179"/>
      <c r="Y96" s="179"/>
      <c r="Z96" s="179"/>
      <c r="AA96" s="116"/>
      <c r="AB96" s="116"/>
      <c r="AC96" s="116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8"/>
      <c r="AP96" s="119"/>
    </row>
    <row r="97" spans="1:49" s="61" customFormat="1" ht="12" customHeight="1" thickBot="1" x14ac:dyDescent="0.25">
      <c r="B97" s="176"/>
      <c r="C97" s="177"/>
      <c r="D97" s="180"/>
      <c r="E97" s="181"/>
      <c r="F97" s="181"/>
      <c r="G97" s="181"/>
      <c r="H97" s="180"/>
      <c r="I97" s="180"/>
      <c r="J97" s="180"/>
      <c r="K97" s="180"/>
      <c r="L97" s="180"/>
      <c r="M97" s="180"/>
      <c r="N97" s="181"/>
      <c r="O97" s="181"/>
      <c r="P97" s="181"/>
      <c r="Q97" s="182"/>
      <c r="R97" s="182"/>
      <c r="S97" s="182"/>
      <c r="T97" s="181"/>
      <c r="U97" s="180"/>
      <c r="V97" s="180"/>
      <c r="W97" s="183"/>
      <c r="X97" s="184"/>
      <c r="Y97" s="185"/>
      <c r="Z97" s="186"/>
      <c r="AA97" s="116"/>
      <c r="AB97" s="116"/>
      <c r="AC97" s="116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8"/>
      <c r="AP97" s="133"/>
    </row>
    <row r="98" spans="1:49" ht="12" customHeight="1" thickBot="1" x14ac:dyDescent="0.25">
      <c r="B98" s="430" t="s">
        <v>100</v>
      </c>
      <c r="C98" s="431"/>
      <c r="D98" s="431"/>
      <c r="E98" s="413" t="s">
        <v>101</v>
      </c>
      <c r="F98" s="415"/>
      <c r="G98" s="413" t="s">
        <v>102</v>
      </c>
      <c r="H98" s="414"/>
      <c r="I98" s="415" t="s">
        <v>103</v>
      </c>
      <c r="J98" s="415"/>
      <c r="K98" s="413" t="s">
        <v>104</v>
      </c>
      <c r="L98" s="414"/>
      <c r="M98" s="415" t="s">
        <v>105</v>
      </c>
      <c r="N98" s="415"/>
      <c r="O98" s="413" t="s">
        <v>106</v>
      </c>
      <c r="P98" s="414"/>
      <c r="Q98" s="415" t="s">
        <v>107</v>
      </c>
      <c r="R98" s="415"/>
      <c r="S98" s="416" t="s">
        <v>108</v>
      </c>
      <c r="T98" s="417"/>
      <c r="U98" s="418"/>
      <c r="V98" s="415" t="s">
        <v>109</v>
      </c>
      <c r="W98" s="414"/>
      <c r="X98" s="187"/>
      <c r="Y98" s="312"/>
      <c r="Z98" s="312"/>
      <c r="AA98" s="312"/>
      <c r="AB98" s="187"/>
      <c r="AC98" s="43"/>
      <c r="AD98" s="43"/>
      <c r="AE98" s="43"/>
      <c r="AF98" s="133"/>
      <c r="AG98" s="313"/>
      <c r="AH98" s="116"/>
      <c r="AI98" s="116"/>
      <c r="AJ98" s="116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8"/>
      <c r="AW98" s="119"/>
    </row>
    <row r="99" spans="1:49" s="188" customFormat="1" ht="12" customHeight="1" x14ac:dyDescent="0.2">
      <c r="B99" s="432"/>
      <c r="C99" s="433"/>
      <c r="D99" s="433"/>
      <c r="E99" s="419" t="s">
        <v>275</v>
      </c>
      <c r="F99" s="420"/>
      <c r="G99" s="405">
        <v>23494.826453804999</v>
      </c>
      <c r="H99" s="406"/>
      <c r="I99" s="405">
        <v>23667.3759592772</v>
      </c>
      <c r="J99" s="406"/>
      <c r="K99" s="405"/>
      <c r="L99" s="406"/>
      <c r="M99" s="405"/>
      <c r="N99" s="406"/>
      <c r="O99" s="405">
        <v>38.1397514343262</v>
      </c>
      <c r="P99" s="406"/>
      <c r="Q99" s="405">
        <v>20.1792505979538</v>
      </c>
      <c r="R99" s="406"/>
      <c r="S99" s="405">
        <v>496.30750954151199</v>
      </c>
      <c r="T99" s="407"/>
      <c r="U99" s="406"/>
      <c r="V99" s="405">
        <v>10330.269</v>
      </c>
      <c r="W99" s="408"/>
      <c r="X99" s="314"/>
      <c r="Y99" s="314"/>
      <c r="Z99" s="314"/>
      <c r="AA99" s="314"/>
      <c r="AB99" s="315"/>
      <c r="AC99" s="316"/>
      <c r="AD99" s="316"/>
      <c r="AE99" s="316"/>
      <c r="AF99" s="316"/>
      <c r="AG99" s="316"/>
      <c r="AH99" s="317"/>
      <c r="AI99" s="317"/>
      <c r="AJ99" s="317"/>
      <c r="AK99" s="317"/>
      <c r="AL99" s="317"/>
      <c r="AM99" s="317"/>
      <c r="AN99" s="317"/>
      <c r="AO99" s="317"/>
      <c r="AP99" s="317"/>
      <c r="AQ99" s="317"/>
      <c r="AR99" s="317"/>
      <c r="AS99" s="317"/>
      <c r="AT99" s="317"/>
      <c r="AU99" s="317"/>
      <c r="AV99" s="317"/>
      <c r="AW99" s="317"/>
    </row>
    <row r="100" spans="1:49" s="188" customFormat="1" ht="12" customHeight="1" thickBot="1" x14ac:dyDescent="0.25">
      <c r="B100" s="434"/>
      <c r="C100" s="435"/>
      <c r="D100" s="435"/>
      <c r="E100" s="374" t="s">
        <v>311</v>
      </c>
      <c r="F100" s="375"/>
      <c r="G100" s="389">
        <v>25026.003747105598</v>
      </c>
      <c r="H100" s="391"/>
      <c r="I100" s="389">
        <v>25214.7888708711</v>
      </c>
      <c r="J100" s="391"/>
      <c r="K100" s="389"/>
      <c r="L100" s="391"/>
      <c r="M100" s="389"/>
      <c r="N100" s="391"/>
      <c r="O100" s="389">
        <v>40.5457515120506</v>
      </c>
      <c r="P100" s="391"/>
      <c r="Q100" s="389">
        <v>20.967250585555998</v>
      </c>
      <c r="R100" s="391"/>
      <c r="S100" s="389">
        <v>551.11389216035604</v>
      </c>
      <c r="T100" s="390"/>
      <c r="U100" s="391"/>
      <c r="V100" s="389">
        <v>11026.103999999999</v>
      </c>
      <c r="W100" s="392"/>
      <c r="X100" s="314"/>
      <c r="Y100" s="318"/>
      <c r="Z100" s="318"/>
      <c r="AA100" s="318"/>
      <c r="AB100" s="318"/>
      <c r="AC100" s="316"/>
      <c r="AD100" s="319"/>
      <c r="AE100" s="319"/>
      <c r="AF100" s="319"/>
      <c r="AG100" s="319"/>
    </row>
    <row r="101" spans="1:49" ht="12.4" customHeight="1" x14ac:dyDescent="0.2">
      <c r="B101" s="189"/>
      <c r="C101" s="189"/>
      <c r="D101" s="189"/>
      <c r="E101" s="190"/>
      <c r="F101" s="190"/>
      <c r="G101" s="191"/>
      <c r="H101" s="191"/>
      <c r="I101" s="191"/>
      <c r="J101" s="191"/>
      <c r="K101" s="191"/>
      <c r="L101" s="191"/>
      <c r="M101" s="191"/>
      <c r="N101" s="191"/>
      <c r="O101" s="187"/>
      <c r="P101" s="187"/>
      <c r="Q101" s="191"/>
      <c r="R101" s="191"/>
      <c r="S101" s="191"/>
      <c r="T101" s="192"/>
      <c r="U101" s="192"/>
      <c r="V101" s="192"/>
      <c r="W101" s="192"/>
      <c r="X101" s="193"/>
      <c r="Y101" s="194"/>
      <c r="Z101" s="194"/>
      <c r="AA101" s="195"/>
      <c r="AB101" s="195"/>
      <c r="AC101" s="43"/>
      <c r="AD101" s="196"/>
      <c r="AE101" s="196"/>
      <c r="AF101" s="196"/>
      <c r="AG101" s="196"/>
    </row>
    <row r="102" spans="1:49" s="197" customFormat="1" ht="14.1" customHeight="1" x14ac:dyDescent="0.25">
      <c r="B102" s="198" t="s">
        <v>111</v>
      </c>
      <c r="C102" s="198"/>
      <c r="D102" s="24"/>
      <c r="E102" s="199"/>
      <c r="G102" s="200" t="s">
        <v>112</v>
      </c>
      <c r="H102" s="438">
        <v>43152</v>
      </c>
      <c r="I102" s="393"/>
      <c r="J102" s="201" t="s">
        <v>113</v>
      </c>
      <c r="K102" s="438">
        <v>43153</v>
      </c>
      <c r="L102" s="393"/>
      <c r="M102" s="377">
        <v>2</v>
      </c>
      <c r="N102" s="24" t="s">
        <v>114</v>
      </c>
      <c r="O102" s="198"/>
      <c r="P102" s="198" t="s">
        <v>115</v>
      </c>
      <c r="Q102" s="24"/>
      <c r="R102" s="199"/>
      <c r="S102" s="199"/>
      <c r="T102" s="395" t="s">
        <v>116</v>
      </c>
      <c r="U102" s="395"/>
      <c r="V102" s="203"/>
      <c r="W102" s="396" t="s">
        <v>117</v>
      </c>
      <c r="X102" s="397"/>
      <c r="Y102" s="397"/>
      <c r="Z102" s="398"/>
    </row>
    <row r="103" spans="1:49" s="197" customFormat="1" ht="14.1" customHeight="1" x14ac:dyDescent="0.25">
      <c r="B103" s="198" t="s">
        <v>118</v>
      </c>
      <c r="C103" s="198"/>
      <c r="D103" s="24"/>
      <c r="E103" s="199"/>
      <c r="F103" s="24"/>
      <c r="G103" s="204"/>
      <c r="J103" s="386">
        <f>Z94*2</f>
        <v>3.7873254177488138</v>
      </c>
      <c r="K103" s="386"/>
      <c r="L103" s="199" t="s">
        <v>119</v>
      </c>
      <c r="P103" s="197" t="s">
        <v>120</v>
      </c>
      <c r="R103" s="202"/>
      <c r="S103" s="205"/>
      <c r="T103" s="395"/>
      <c r="U103" s="395"/>
      <c r="V103" s="206"/>
      <c r="W103" s="399"/>
      <c r="X103" s="400"/>
      <c r="Y103" s="400"/>
      <c r="Z103" s="401"/>
    </row>
    <row r="104" spans="1:49" s="197" customFormat="1" ht="14.1" customHeight="1" x14ac:dyDescent="0.25">
      <c r="B104" s="198" t="s">
        <v>121</v>
      </c>
      <c r="C104" s="198"/>
      <c r="D104" s="24"/>
      <c r="E104" s="199"/>
      <c r="F104" s="24"/>
      <c r="G104" s="204"/>
      <c r="J104" s="386"/>
      <c r="K104" s="386"/>
      <c r="L104" s="199" t="s">
        <v>122</v>
      </c>
      <c r="M104" s="24"/>
      <c r="N104" s="199"/>
      <c r="O104" s="24"/>
      <c r="P104" s="199"/>
      <c r="Q104" s="199"/>
      <c r="R104" s="207"/>
      <c r="S104" s="205"/>
      <c r="T104" s="395"/>
      <c r="U104" s="395"/>
      <c r="V104" s="206"/>
      <c r="W104" s="399"/>
      <c r="X104" s="400"/>
      <c r="Y104" s="400"/>
      <c r="Z104" s="401"/>
    </row>
    <row r="105" spans="1:49" s="197" customFormat="1" ht="14.1" customHeight="1" x14ac:dyDescent="0.25">
      <c r="B105" s="198" t="s">
        <v>123</v>
      </c>
      <c r="C105" s="198"/>
      <c r="D105" s="24"/>
      <c r="G105" s="200" t="s">
        <v>112</v>
      </c>
      <c r="H105" s="393"/>
      <c r="I105" s="393"/>
      <c r="J105" s="208" t="s">
        <v>113</v>
      </c>
      <c r="K105" s="394"/>
      <c r="L105" s="394"/>
      <c r="M105" s="202"/>
      <c r="N105" s="24" t="s">
        <v>114</v>
      </c>
      <c r="O105" s="209"/>
      <c r="P105" s="209" t="s">
        <v>124</v>
      </c>
      <c r="Q105" s="13"/>
      <c r="R105" s="384" t="s">
        <v>196</v>
      </c>
      <c r="S105" s="384"/>
      <c r="T105" s="395"/>
      <c r="U105" s="395"/>
      <c r="V105" s="210"/>
      <c r="W105" s="399"/>
      <c r="X105" s="400"/>
      <c r="Y105" s="400"/>
      <c r="Z105" s="401"/>
    </row>
    <row r="106" spans="1:49" s="197" customFormat="1" ht="14.1" customHeight="1" x14ac:dyDescent="0.25">
      <c r="B106" s="198" t="s">
        <v>126</v>
      </c>
      <c r="C106" s="198"/>
      <c r="D106" s="24"/>
      <c r="E106" s="199"/>
      <c r="F106" s="24"/>
      <c r="G106" s="204"/>
      <c r="H106" s="24"/>
      <c r="I106" s="199"/>
      <c r="J106" s="24"/>
      <c r="K106" s="211"/>
      <c r="L106" s="24"/>
      <c r="M106" s="24"/>
      <c r="N106" s="199"/>
      <c r="O106" s="211"/>
      <c r="P106" s="211"/>
      <c r="Q106" s="211"/>
      <c r="R106" s="207"/>
      <c r="S106" s="207"/>
      <c r="T106" s="395"/>
      <c r="U106" s="395"/>
      <c r="V106" s="206"/>
      <c r="W106" s="399"/>
      <c r="X106" s="400"/>
      <c r="Y106" s="400"/>
      <c r="Z106" s="401"/>
    </row>
    <row r="107" spans="1:49" s="9" customFormat="1" ht="14.1" customHeight="1" x14ac:dyDescent="0.25">
      <c r="B107" s="203" t="s">
        <v>127</v>
      </c>
      <c r="C107" s="203"/>
      <c r="D107" s="203"/>
      <c r="E107" s="203"/>
      <c r="F107" s="212"/>
      <c r="H107" s="213">
        <f>24*(C96)-C95</f>
        <v>0</v>
      </c>
      <c r="I107" s="214" t="s">
        <v>59</v>
      </c>
      <c r="J107" s="385">
        <f>IF(C95=0,0,H107*Z95/C95)</f>
        <v>0</v>
      </c>
      <c r="K107" s="385"/>
      <c r="L107" s="215" t="s">
        <v>64</v>
      </c>
      <c r="M107" s="216"/>
      <c r="N107" s="215"/>
      <c r="O107" s="215"/>
      <c r="P107" s="203"/>
      <c r="Q107" s="203"/>
      <c r="R107" s="203"/>
      <c r="S107" s="203"/>
      <c r="T107" s="217"/>
      <c r="U107" s="26"/>
      <c r="V107" s="26"/>
      <c r="W107" s="399"/>
      <c r="X107" s="400"/>
      <c r="Y107" s="400"/>
      <c r="Z107" s="401"/>
    </row>
    <row r="108" spans="1:49" s="197" customFormat="1" ht="14.1" customHeight="1" x14ac:dyDescent="0.25">
      <c r="B108" s="198" t="s">
        <v>128</v>
      </c>
      <c r="C108" s="198"/>
      <c r="D108" s="24"/>
      <c r="E108" s="199"/>
      <c r="F108" s="24"/>
      <c r="G108" s="204"/>
      <c r="H108" s="14">
        <v>0</v>
      </c>
      <c r="I108" s="199" t="s">
        <v>62</v>
      </c>
      <c r="J108" s="386">
        <v>0</v>
      </c>
      <c r="K108" s="386"/>
      <c r="L108" s="24" t="s">
        <v>119</v>
      </c>
      <c r="M108" s="24"/>
      <c r="N108" s="24"/>
      <c r="O108" s="24"/>
      <c r="P108" s="24"/>
      <c r="Q108" s="24"/>
      <c r="R108" s="207"/>
      <c r="S108" s="207"/>
      <c r="T108" s="218"/>
      <c r="U108" s="218"/>
      <c r="V108" s="206"/>
      <c r="W108" s="402"/>
      <c r="X108" s="403"/>
      <c r="Y108" s="403"/>
      <c r="Z108" s="404"/>
    </row>
    <row r="109" spans="1:49" s="219" customFormat="1" ht="14.1" customHeight="1" x14ac:dyDescent="0.25">
      <c r="A109" s="220"/>
      <c r="B109" s="24" t="s">
        <v>129</v>
      </c>
      <c r="C109" s="24"/>
      <c r="D109" s="24"/>
      <c r="E109" s="387" t="s">
        <v>130</v>
      </c>
      <c r="F109" s="387"/>
      <c r="G109" s="387"/>
      <c r="J109" s="388">
        <f>M95+J103+J107</f>
        <v>58.703543975106612</v>
      </c>
      <c r="K109" s="388"/>
      <c r="L109" s="24" t="s">
        <v>119</v>
      </c>
      <c r="M109" s="211"/>
      <c r="N109" s="211"/>
      <c r="O109" s="211"/>
      <c r="P109" s="211"/>
      <c r="Q109" s="211"/>
      <c r="R109" s="211"/>
      <c r="S109" s="211"/>
      <c r="T109" s="221"/>
      <c r="U109" s="221"/>
      <c r="V109" s="221"/>
      <c r="W109" s="221"/>
      <c r="X109" s="221"/>
      <c r="Y109" s="206"/>
      <c r="Z109" s="221"/>
    </row>
    <row r="110" spans="1:49" s="197" customFormat="1" ht="14.1" customHeight="1" x14ac:dyDescent="0.25">
      <c r="A110" s="222"/>
      <c r="B110" s="24" t="s">
        <v>129</v>
      </c>
      <c r="C110" s="198"/>
      <c r="D110" s="24"/>
      <c r="E110" s="387" t="s">
        <v>130</v>
      </c>
      <c r="F110" s="387"/>
      <c r="G110" s="387"/>
      <c r="J110" s="386">
        <v>0</v>
      </c>
      <c r="K110" s="386"/>
      <c r="L110" s="24" t="s">
        <v>131</v>
      </c>
      <c r="M110" s="211"/>
      <c r="N110" s="223"/>
      <c r="O110" s="223"/>
      <c r="P110" s="223"/>
      <c r="Q110" s="223"/>
      <c r="R110" s="223"/>
      <c r="S110" s="223"/>
      <c r="T110" s="224"/>
      <c r="U110" s="224"/>
      <c r="V110" s="224"/>
      <c r="W110" s="224"/>
      <c r="X110" s="224"/>
      <c r="Y110" s="206"/>
      <c r="Z110" s="224"/>
    </row>
    <row r="111" spans="1:49" ht="12" customHeight="1" x14ac:dyDescent="0.2">
      <c r="B111" s="225"/>
      <c r="C111" s="225"/>
      <c r="D111" s="225"/>
      <c r="E111" s="225"/>
      <c r="F111" s="225"/>
      <c r="G111" s="225"/>
      <c r="H111" s="225"/>
      <c r="I111" s="225"/>
      <c r="J111" s="226"/>
      <c r="K111" s="226"/>
      <c r="L111" s="226"/>
      <c r="M111" s="226"/>
      <c r="N111" s="226"/>
      <c r="O111" s="225"/>
      <c r="P111" s="227"/>
      <c r="Q111" s="227"/>
      <c r="R111" s="227"/>
      <c r="S111" s="227"/>
      <c r="T111" s="228"/>
    </row>
    <row r="112" spans="1:49" ht="12" customHeight="1" x14ac:dyDescent="0.2">
      <c r="B112" s="225"/>
      <c r="C112" s="225"/>
      <c r="D112" s="225"/>
      <c r="E112" s="225"/>
      <c r="F112" s="225"/>
      <c r="G112" s="225"/>
      <c r="H112" s="225"/>
      <c r="I112" s="225"/>
      <c r="J112" s="226"/>
      <c r="K112" s="226"/>
      <c r="L112" s="226"/>
      <c r="M112" s="226"/>
      <c r="N112" s="226"/>
      <c r="O112" s="225"/>
      <c r="P112" s="227"/>
      <c r="Q112" s="227"/>
      <c r="R112" s="227"/>
      <c r="S112" s="227"/>
      <c r="T112" s="228"/>
    </row>
    <row r="113" spans="1:23" ht="15.75" customHeight="1" x14ac:dyDescent="0.25">
      <c r="B113" s="378" t="s">
        <v>278</v>
      </c>
      <c r="C113" s="378"/>
      <c r="D113" s="378"/>
      <c r="E113" s="378"/>
      <c r="F113" s="378"/>
      <c r="G113" s="378"/>
      <c r="H113" s="378"/>
      <c r="I113" s="378"/>
      <c r="J113" s="378"/>
      <c r="K113" s="378"/>
      <c r="L113" s="378"/>
      <c r="M113" s="378"/>
      <c r="N113" s="378"/>
      <c r="O113" s="378"/>
      <c r="P113" s="378"/>
      <c r="Q113" s="378"/>
      <c r="R113" s="378"/>
      <c r="S113" s="378"/>
      <c r="T113" s="378"/>
      <c r="U113" s="378"/>
    </row>
    <row r="114" spans="1:23" ht="15.75" customHeight="1" x14ac:dyDescent="0.25">
      <c r="B114" s="229"/>
      <c r="C114" s="229"/>
      <c r="D114" s="229"/>
      <c r="E114" s="229"/>
      <c r="F114" s="229"/>
      <c r="G114" s="229"/>
      <c r="H114" s="229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</row>
    <row r="115" spans="1:23" ht="14.1" customHeight="1" x14ac:dyDescent="0.2">
      <c r="B115" s="379" t="s">
        <v>277</v>
      </c>
      <c r="C115" s="379"/>
      <c r="D115" s="379"/>
      <c r="E115" s="379"/>
      <c r="F115" s="379"/>
      <c r="G115" s="379"/>
      <c r="H115" s="379"/>
      <c r="I115" s="379"/>
      <c r="J115" s="379"/>
      <c r="K115" s="379"/>
      <c r="L115" s="379"/>
      <c r="M115" s="379"/>
      <c r="N115" s="379"/>
      <c r="O115" s="379"/>
      <c r="P115" s="379"/>
      <c r="Q115" s="379"/>
      <c r="R115" s="379"/>
      <c r="S115" s="379"/>
      <c r="T115" s="379"/>
      <c r="U115" s="379"/>
      <c r="V115" s="230"/>
    </row>
    <row r="116" spans="1:23" ht="14.1" customHeight="1" x14ac:dyDescent="0.2">
      <c r="B116" s="379"/>
      <c r="C116" s="379"/>
      <c r="D116" s="379"/>
      <c r="E116" s="379"/>
      <c r="F116" s="379"/>
      <c r="G116" s="379"/>
      <c r="H116" s="379"/>
      <c r="I116" s="379"/>
      <c r="J116" s="379"/>
      <c r="K116" s="379"/>
      <c r="L116" s="379"/>
      <c r="M116" s="379"/>
      <c r="N116" s="379"/>
      <c r="O116" s="379"/>
      <c r="P116" s="379"/>
      <c r="Q116" s="379"/>
      <c r="R116" s="379"/>
      <c r="S116" s="379"/>
      <c r="T116" s="379"/>
      <c r="U116" s="379"/>
      <c r="V116" s="230"/>
    </row>
    <row r="117" spans="1:23" ht="14.1" customHeight="1" x14ac:dyDescent="0.2">
      <c r="B117" s="379"/>
      <c r="C117" s="379"/>
      <c r="D117" s="379"/>
      <c r="E117" s="379"/>
      <c r="F117" s="379"/>
      <c r="G117" s="379"/>
      <c r="H117" s="379"/>
      <c r="I117" s="379"/>
      <c r="J117" s="379"/>
      <c r="K117" s="379"/>
      <c r="L117" s="379"/>
      <c r="M117" s="379"/>
      <c r="N117" s="379"/>
      <c r="O117" s="379"/>
      <c r="P117" s="379"/>
      <c r="Q117" s="379"/>
      <c r="R117" s="379"/>
      <c r="S117" s="379"/>
      <c r="T117" s="379"/>
      <c r="U117" s="379"/>
      <c r="V117" s="230"/>
    </row>
    <row r="118" spans="1:23" ht="44.25" customHeight="1" x14ac:dyDescent="0.2">
      <c r="B118" s="379"/>
      <c r="C118" s="379"/>
      <c r="D118" s="379"/>
      <c r="E118" s="379"/>
      <c r="F118" s="379"/>
      <c r="G118" s="379"/>
      <c r="H118" s="379"/>
      <c r="I118" s="379"/>
      <c r="J118" s="379"/>
      <c r="K118" s="379"/>
      <c r="L118" s="379"/>
      <c r="M118" s="379"/>
      <c r="N118" s="379"/>
      <c r="O118" s="379"/>
      <c r="P118" s="379"/>
      <c r="Q118" s="379"/>
      <c r="R118" s="379"/>
      <c r="S118" s="379"/>
      <c r="T118" s="379"/>
      <c r="U118" s="379"/>
      <c r="V118" s="230"/>
    </row>
    <row r="119" spans="1:23" ht="14.1" customHeight="1" x14ac:dyDescent="0.2">
      <c r="A119" s="231"/>
      <c r="B119" s="232"/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  <c r="R119" s="232"/>
      <c r="S119" s="233"/>
      <c r="T119" s="234"/>
      <c r="U119" s="235" t="s">
        <v>64</v>
      </c>
      <c r="V119" s="236"/>
      <c r="W119" s="231"/>
    </row>
    <row r="120" spans="1:23" ht="14.1" customHeight="1" x14ac:dyDescent="0.2">
      <c r="A120" s="231"/>
      <c r="B120" s="237" t="s">
        <v>133</v>
      </c>
      <c r="C120" s="238"/>
      <c r="D120" s="238"/>
      <c r="E120" s="238"/>
      <c r="F120" s="238"/>
      <c r="G120" s="238"/>
      <c r="H120" s="238"/>
      <c r="I120" s="238"/>
      <c r="J120" s="238"/>
      <c r="K120" s="380" t="s">
        <v>134</v>
      </c>
      <c r="L120" s="380"/>
      <c r="M120" s="380"/>
      <c r="N120" s="380"/>
      <c r="O120" s="380"/>
      <c r="P120" s="380"/>
      <c r="Q120" s="238" t="s">
        <v>135</v>
      </c>
      <c r="R120" s="233">
        <v>0</v>
      </c>
      <c r="S120" s="233"/>
      <c r="T120" s="234"/>
      <c r="U120" s="235" t="s">
        <v>64</v>
      </c>
      <c r="V120" s="236"/>
      <c r="W120" s="231"/>
    </row>
    <row r="121" spans="1:23" ht="14.1" customHeight="1" x14ac:dyDescent="0.2">
      <c r="A121" s="231"/>
      <c r="B121" s="239"/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  <c r="R121" s="232"/>
      <c r="S121" s="232"/>
      <c r="T121" s="240"/>
      <c r="U121" s="241"/>
      <c r="V121" s="242"/>
      <c r="W121" s="231"/>
    </row>
    <row r="122" spans="1:23" ht="14.1" customHeight="1" x14ac:dyDescent="0.2">
      <c r="A122" s="231"/>
      <c r="B122" s="239"/>
      <c r="C122" s="232"/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  <c r="S122" s="232"/>
      <c r="T122" s="240"/>
      <c r="U122" s="241"/>
      <c r="V122" s="242"/>
      <c r="W122" s="231"/>
    </row>
    <row r="123" spans="1:23" ht="14.1" customHeight="1" x14ac:dyDescent="0.25">
      <c r="B123" s="239" t="s">
        <v>136</v>
      </c>
      <c r="C123" s="239"/>
      <c r="D123" s="239"/>
      <c r="E123" s="239"/>
      <c r="F123" s="239"/>
      <c r="G123" s="239"/>
      <c r="H123" s="239"/>
      <c r="I123" s="239"/>
      <c r="J123" s="243"/>
      <c r="K123" s="244"/>
      <c r="L123" s="245"/>
      <c r="M123" s="245"/>
      <c r="N123" s="245"/>
      <c r="O123" s="245"/>
      <c r="P123" s="245"/>
      <c r="Q123" s="246"/>
      <c r="R123" s="381">
        <f>J109</f>
        <v>58.703543975106612</v>
      </c>
      <c r="S123" s="381"/>
      <c r="T123" s="241" t="s">
        <v>64</v>
      </c>
    </row>
    <row r="124" spans="1:23" ht="14.1" customHeight="1" x14ac:dyDescent="0.25">
      <c r="B124" s="239"/>
      <c r="C124" s="239"/>
      <c r="D124" s="239"/>
      <c r="E124" s="239"/>
      <c r="F124" s="239"/>
      <c r="G124" s="239"/>
      <c r="H124" s="239"/>
      <c r="I124" s="239"/>
      <c r="J124" s="243"/>
      <c r="K124" s="244"/>
      <c r="L124" s="247"/>
      <c r="M124" s="247"/>
      <c r="N124" s="247"/>
      <c r="O124" s="247"/>
      <c r="P124" s="247"/>
      <c r="Q124" s="239"/>
      <c r="R124" s="248"/>
      <c r="S124" s="249"/>
      <c r="T124" s="241"/>
    </row>
    <row r="125" spans="1:23" ht="14.1" customHeight="1" x14ac:dyDescent="0.25">
      <c r="B125" s="239" t="s">
        <v>137</v>
      </c>
      <c r="C125" s="239"/>
      <c r="D125" s="239"/>
      <c r="E125" s="239"/>
      <c r="F125" s="239"/>
      <c r="G125" s="239"/>
      <c r="H125" s="239"/>
      <c r="I125" s="239"/>
      <c r="J125" s="243"/>
      <c r="K125" s="244"/>
      <c r="L125" s="247"/>
      <c r="M125" s="247"/>
      <c r="N125" s="247"/>
      <c r="O125" s="247"/>
      <c r="P125" s="247"/>
      <c r="Q125" s="239"/>
      <c r="R125" s="382">
        <f>J110</f>
        <v>0</v>
      </c>
      <c r="S125" s="382"/>
      <c r="T125" s="241" t="s">
        <v>138</v>
      </c>
    </row>
    <row r="126" spans="1:23" ht="14.1" customHeight="1" x14ac:dyDescent="0.25">
      <c r="B126" s="239"/>
      <c r="C126" s="239"/>
      <c r="D126" s="239"/>
      <c r="E126" s="239"/>
      <c r="F126" s="239"/>
      <c r="G126" s="239"/>
      <c r="H126" s="239"/>
      <c r="I126" s="239"/>
      <c r="J126" s="243"/>
      <c r="K126" s="244"/>
      <c r="L126" s="247"/>
      <c r="M126" s="247"/>
      <c r="N126" s="247"/>
      <c r="O126" s="247"/>
      <c r="P126" s="247"/>
      <c r="Q126" s="239"/>
      <c r="R126" s="249"/>
      <c r="S126" s="249"/>
      <c r="T126" s="250"/>
      <c r="U126" s="241"/>
    </row>
    <row r="127" spans="1:23" ht="14.1" customHeight="1" x14ac:dyDescent="0.25">
      <c r="B127" s="239"/>
      <c r="C127" s="239"/>
      <c r="D127" s="239"/>
      <c r="E127" s="239"/>
      <c r="F127" s="239"/>
      <c r="G127" s="239"/>
      <c r="H127" s="239"/>
      <c r="I127" s="239"/>
      <c r="J127" s="243"/>
      <c r="K127" s="244"/>
      <c r="L127" s="247"/>
      <c r="M127" s="247"/>
      <c r="N127" s="247"/>
      <c r="O127" s="247"/>
      <c r="P127" s="247"/>
      <c r="Q127" s="239"/>
      <c r="R127" s="249"/>
      <c r="S127" s="249"/>
      <c r="T127" s="250"/>
      <c r="U127" s="241"/>
    </row>
    <row r="128" spans="1:23" ht="14.1" customHeight="1" x14ac:dyDescent="0.2">
      <c r="B128" s="239" t="s">
        <v>139</v>
      </c>
      <c r="C128" s="239"/>
      <c r="D128" s="239"/>
      <c r="E128" s="239"/>
      <c r="F128" s="239"/>
      <c r="G128" s="239"/>
      <c r="H128" s="239"/>
      <c r="I128" s="239"/>
      <c r="J128" s="239"/>
      <c r="K128" s="251"/>
      <c r="L128" s="252" t="s">
        <v>140</v>
      </c>
      <c r="M128" s="252"/>
      <c r="N128" s="252"/>
      <c r="O128" s="252"/>
      <c r="P128" s="251"/>
      <c r="Q128" s="253"/>
      <c r="R128" s="439" t="str">
        <f>R105</f>
        <v>/ Кузнецов А.С. /</v>
      </c>
      <c r="S128" s="439"/>
      <c r="T128" s="254"/>
      <c r="U128" s="254"/>
    </row>
    <row r="129" spans="2:21" ht="14.1" customHeight="1" x14ac:dyDescent="0.2">
      <c r="B129" s="244"/>
      <c r="C129" s="244"/>
      <c r="D129" s="244"/>
      <c r="E129" s="244"/>
      <c r="F129" s="244"/>
      <c r="G129" s="244"/>
      <c r="H129" s="244"/>
      <c r="I129" s="244"/>
      <c r="J129" s="244"/>
      <c r="K129" s="244"/>
      <c r="L129" s="244"/>
      <c r="M129" s="244"/>
      <c r="N129" s="244"/>
      <c r="O129" s="244"/>
      <c r="P129" s="244"/>
      <c r="Q129" s="244"/>
      <c r="R129" s="244"/>
      <c r="S129" s="244"/>
      <c r="T129" s="255"/>
      <c r="U129" s="244"/>
    </row>
    <row r="130" spans="2:21" ht="12" customHeight="1" x14ac:dyDescent="0.2">
      <c r="L130" s="61"/>
      <c r="M130" s="61"/>
      <c r="N130" s="61"/>
      <c r="O130" s="61"/>
    </row>
    <row r="131" spans="2:21" ht="14.1" customHeight="1" x14ac:dyDescent="0.2">
      <c r="B131" s="239" t="s">
        <v>141</v>
      </c>
      <c r="C131" s="239"/>
      <c r="D131" s="239"/>
      <c r="E131" s="239"/>
      <c r="F131" s="239"/>
      <c r="G131" s="239"/>
      <c r="H131" s="239"/>
      <c r="I131" s="239"/>
      <c r="J131" s="239"/>
      <c r="K131" s="239"/>
      <c r="L131" s="246"/>
      <c r="M131" s="256"/>
      <c r="N131" s="256"/>
      <c r="O131" s="256"/>
      <c r="P131" s="239"/>
      <c r="R131" s="368" t="s">
        <v>199</v>
      </c>
      <c r="S131" s="254"/>
      <c r="T131" s="254"/>
      <c r="U131" s="254"/>
    </row>
    <row r="132" spans="2:21" ht="14.1" customHeight="1" x14ac:dyDescent="0.2">
      <c r="B132" s="244"/>
      <c r="C132" s="244"/>
      <c r="D132" s="244"/>
      <c r="E132" s="244"/>
      <c r="F132" s="244"/>
      <c r="G132" s="244"/>
      <c r="H132" s="244"/>
      <c r="I132" s="244"/>
      <c r="J132" s="244"/>
      <c r="K132" s="244"/>
      <c r="L132" s="244"/>
      <c r="M132" s="244"/>
      <c r="N132" s="244"/>
      <c r="O132" s="244"/>
      <c r="P132" s="244"/>
      <c r="Q132" s="244"/>
      <c r="R132" s="244"/>
      <c r="S132" s="244"/>
      <c r="T132" s="255"/>
      <c r="U132" s="244"/>
    </row>
    <row r="156" spans="5:5" ht="12" customHeight="1" x14ac:dyDescent="0.2">
      <c r="E156" s="257"/>
    </row>
    <row r="157" spans="5:5" ht="12" customHeight="1" x14ac:dyDescent="0.2">
      <c r="E157" s="257"/>
    </row>
  </sheetData>
  <mergeCells count="52">
    <mergeCell ref="B115:U118"/>
    <mergeCell ref="K120:P120"/>
    <mergeCell ref="R123:S123"/>
    <mergeCell ref="R125:S125"/>
    <mergeCell ref="R128:S128"/>
    <mergeCell ref="E109:G109"/>
    <mergeCell ref="J109:K109"/>
    <mergeCell ref="E110:G110"/>
    <mergeCell ref="J110:K110"/>
    <mergeCell ref="B113:U113"/>
    <mergeCell ref="H102:I102"/>
    <mergeCell ref="K102:L102"/>
    <mergeCell ref="T102:U106"/>
    <mergeCell ref="W102:Z108"/>
    <mergeCell ref="J103:K103"/>
    <mergeCell ref="J104:K104"/>
    <mergeCell ref="H105:I105"/>
    <mergeCell ref="K105:L105"/>
    <mergeCell ref="R105:S105"/>
    <mergeCell ref="J107:K107"/>
    <mergeCell ref="J108:K108"/>
    <mergeCell ref="G100:H100"/>
    <mergeCell ref="I100:J100"/>
    <mergeCell ref="K100:L100"/>
    <mergeCell ref="M100:N100"/>
    <mergeCell ref="O100:P100"/>
    <mergeCell ref="S99:U99"/>
    <mergeCell ref="V99:W99"/>
    <mergeCell ref="Q100:R100"/>
    <mergeCell ref="O98:P98"/>
    <mergeCell ref="Q98:R98"/>
    <mergeCell ref="S98:U98"/>
    <mergeCell ref="V98:W98"/>
    <mergeCell ref="Q99:R99"/>
    <mergeCell ref="V100:W100"/>
    <mergeCell ref="S100:U100"/>
    <mergeCell ref="X22:Y23"/>
    <mergeCell ref="Z22:Z23"/>
    <mergeCell ref="E23:M23"/>
    <mergeCell ref="N23:W23"/>
    <mergeCell ref="B98:D100"/>
    <mergeCell ref="E98:F98"/>
    <mergeCell ref="G98:H98"/>
    <mergeCell ref="I98:J98"/>
    <mergeCell ref="K98:L98"/>
    <mergeCell ref="M98:N98"/>
    <mergeCell ref="E99:F99"/>
    <mergeCell ref="G99:H99"/>
    <mergeCell ref="I99:J99"/>
    <mergeCell ref="K99:L99"/>
    <mergeCell ref="M99:N99"/>
    <mergeCell ref="O99:P99"/>
  </mergeCells>
  <dataValidations count="2">
    <dataValidation type="decimal" allowBlank="1" showInputMessage="1" showErrorMessage="1" error="М1 не больше 200 тонн в сутки" sqref="D111:D112 D107">
      <formula1>0</formula1>
      <formula2>1500</formula2>
    </dataValidation>
    <dataValidation type="decimal" allowBlank="1" showInputMessage="1" showErrorMessage="1" error="Т2 Диапазон от 20 до 60 градусов" sqref="I111:I112">
      <formula1>0</formula1>
      <formula2>10</formula2>
    </dataValidation>
  </dataValidations>
  <pageMargins left="0.35433070866141736" right="0.19685039370078741" top="0.19685039370078741" bottom="0.24" header="0.15748031496062992" footer="0.23622047244094491"/>
  <pageSetup paperSize="9" scale="65" fitToHeight="4" orientation="landscape" r:id="rId1"/>
  <rowBreaks count="1" manualBreakCount="1">
    <brk id="110" min="1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10-17</vt:lpstr>
      <vt:lpstr>11-17</vt:lpstr>
      <vt:lpstr>12-17</vt:lpstr>
      <vt:lpstr>01-18</vt:lpstr>
      <vt:lpstr>02-18</vt:lpstr>
      <vt:lpstr>'01-18'!Область_печати</vt:lpstr>
      <vt:lpstr>'02-18'!Область_печати</vt:lpstr>
      <vt:lpstr>'10-17'!Область_печати</vt:lpstr>
      <vt:lpstr>'11-17'!Область_печати</vt:lpstr>
      <vt:lpstr>'12-17'!Область_печати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Dmitriy</cp:lastModifiedBy>
  <cp:lastPrinted>2018-01-22T17:31:52Z</cp:lastPrinted>
  <dcterms:created xsi:type="dcterms:W3CDTF">1996-10-08T23:32:33Z</dcterms:created>
  <dcterms:modified xsi:type="dcterms:W3CDTF">2018-07-04T11:58:45Z</dcterms:modified>
</cp:coreProperties>
</file>