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Лист3!$B$1:$V$114</definedName>
  </definedNames>
  <calcPr calcId="144525" refMode="R1C1"/>
</workbook>
</file>

<file path=xl/calcChain.xml><?xml version="1.0" encoding="utf-8"?>
<calcChain xmlns="http://schemas.openxmlformats.org/spreadsheetml/2006/main">
  <c r="T97" i="1" l="1"/>
  <c r="R97" i="1"/>
  <c r="M97" i="1"/>
  <c r="G97" i="1"/>
  <c r="C97" i="1"/>
  <c r="B97" i="1"/>
  <c r="D97" i="1" s="1"/>
  <c r="T96" i="1"/>
  <c r="S96" i="1"/>
  <c r="S98" i="1" s="1"/>
  <c r="S100" i="1" s="1"/>
  <c r="R96" i="1"/>
  <c r="N106" i="1" s="1"/>
  <c r="P96" i="1"/>
  <c r="N96" i="1"/>
  <c r="M96" i="1"/>
  <c r="H96" i="1"/>
  <c r="G96" i="1"/>
  <c r="C96" i="1"/>
  <c r="G104" i="1" s="1"/>
  <c r="T95" i="1"/>
  <c r="S95" i="1"/>
  <c r="R95" i="1"/>
  <c r="P95" i="1"/>
  <c r="N95" i="1"/>
  <c r="M95" i="1"/>
  <c r="L95" i="1"/>
  <c r="K95" i="1"/>
  <c r="H95" i="1"/>
  <c r="G95" i="1"/>
  <c r="F95" i="1"/>
  <c r="E95" i="1"/>
  <c r="C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W55" i="1"/>
  <c r="X55" i="1" s="1"/>
  <c r="Q55" i="1"/>
  <c r="W54" i="1"/>
  <c r="X54" i="1" s="1"/>
  <c r="Q54" i="1"/>
  <c r="W53" i="1"/>
  <c r="X53" i="1" s="1"/>
  <c r="Q53" i="1"/>
  <c r="W52" i="1"/>
  <c r="X52" i="1" s="1"/>
  <c r="Q52" i="1"/>
  <c r="W51" i="1"/>
  <c r="X51" i="1" s="1"/>
  <c r="Q51" i="1"/>
  <c r="W50" i="1"/>
  <c r="X50" i="1" s="1"/>
  <c r="Q50" i="1"/>
  <c r="W49" i="1"/>
  <c r="X49" i="1" s="1"/>
  <c r="Q49" i="1"/>
  <c r="W48" i="1"/>
  <c r="X48" i="1" s="1"/>
  <c r="Q48" i="1"/>
  <c r="W47" i="1"/>
  <c r="X47" i="1" s="1"/>
  <c r="Q47" i="1"/>
  <c r="W46" i="1"/>
  <c r="X46" i="1" s="1"/>
  <c r="Q46" i="1"/>
  <c r="W45" i="1"/>
  <c r="X45" i="1" s="1"/>
  <c r="Q45" i="1"/>
  <c r="W44" i="1"/>
  <c r="X44" i="1" s="1"/>
  <c r="Q44" i="1"/>
  <c r="W43" i="1"/>
  <c r="X43" i="1" s="1"/>
  <c r="Q43" i="1"/>
  <c r="W42" i="1"/>
  <c r="X42" i="1" s="1"/>
  <c r="Q42" i="1"/>
  <c r="W41" i="1"/>
  <c r="X41" i="1" s="1"/>
  <c r="Q41" i="1"/>
  <c r="X40" i="1"/>
  <c r="W40" i="1"/>
  <c r="Q40" i="1"/>
  <c r="W39" i="1"/>
  <c r="X39" i="1" s="1"/>
  <c r="Q39" i="1"/>
  <c r="W38" i="1"/>
  <c r="X38" i="1" s="1"/>
  <c r="Q38" i="1"/>
  <c r="W37" i="1"/>
  <c r="X37" i="1" s="1"/>
  <c r="Q37" i="1"/>
  <c r="X36" i="1"/>
  <c r="W36" i="1"/>
  <c r="Q36" i="1"/>
  <c r="W35" i="1"/>
  <c r="X35" i="1" s="1"/>
  <c r="Q35" i="1"/>
  <c r="W34" i="1"/>
  <c r="X34" i="1" s="1"/>
  <c r="Q34" i="1"/>
  <c r="W33" i="1"/>
  <c r="X33" i="1" s="1"/>
  <c r="Q33" i="1"/>
  <c r="X32" i="1"/>
  <c r="W32" i="1"/>
  <c r="Q32" i="1"/>
  <c r="W31" i="1"/>
  <c r="X31" i="1" s="1"/>
  <c r="Q31" i="1"/>
  <c r="W30" i="1"/>
  <c r="X30" i="1" s="1"/>
  <c r="Q30" i="1"/>
  <c r="W29" i="1"/>
  <c r="X29" i="1" s="1"/>
  <c r="Q29" i="1"/>
  <c r="X28" i="1"/>
  <c r="W28" i="1"/>
  <c r="Q28" i="1"/>
  <c r="W27" i="1"/>
  <c r="X27" i="1" s="1"/>
  <c r="Q27" i="1"/>
  <c r="W26" i="1"/>
  <c r="X26" i="1" s="1"/>
  <c r="Q26" i="1"/>
  <c r="Q95" i="1" s="1"/>
  <c r="W25" i="1"/>
  <c r="X25" i="1" s="1"/>
  <c r="Q25" i="1"/>
  <c r="R24" i="1"/>
  <c r="R23" i="1" s="1"/>
  <c r="J23" i="1"/>
  <c r="D23" i="1"/>
  <c r="J21" i="1"/>
  <c r="D21" i="1"/>
  <c r="T100" i="1" l="1"/>
  <c r="R100" i="1"/>
</calcChain>
</file>

<file path=xl/sharedStrings.xml><?xml version="1.0" encoding="utf-8"?>
<sst xmlns="http://schemas.openxmlformats.org/spreadsheetml/2006/main" count="835" uniqueCount="110">
  <si>
    <t>ТСО: ООО "Петербургтеплоэнерго"</t>
  </si>
  <si>
    <t xml:space="preserve">Отчет о теплопотреблении по приборам УУТЭ за ноябрь 2017 </t>
  </si>
  <si>
    <t>Заявка № сообщение о выходе из строя от 01.08.2017</t>
  </si>
  <si>
    <t>Абонент: ООО "Жилкомсервис", тел.:</t>
  </si>
  <si>
    <t>Код УУТЭ: 5871</t>
  </si>
  <si>
    <t xml:space="preserve">Договор: </t>
  </si>
  <si>
    <t>0164-4-17/19</t>
  </si>
  <si>
    <t xml:space="preserve">Инженер: </t>
  </si>
  <si>
    <t xml:space="preserve">Адрес: </t>
  </si>
  <si>
    <t xml:space="preserve">Львовская, 27 </t>
  </si>
  <si>
    <t>график: 95/70</t>
  </si>
  <si>
    <t xml:space="preserve">Обслуживающая организация: </t>
  </si>
  <si>
    <t>ООО "СпецПроект Сервис" т. 363-02-57</t>
  </si>
  <si>
    <t xml:space="preserve">Схема подключения: Четырёхтрубная   </t>
  </si>
  <si>
    <t>Источник: Львовская 14</t>
  </si>
  <si>
    <t>ГВС</t>
  </si>
  <si>
    <t>Установленные приборы:</t>
  </si>
  <si>
    <t>Режим(схема): 0;0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</si>
  <si>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СПТ-943 № 22500</t>
    </r>
  </si>
  <si>
    <t xml:space="preserve">Приборы УУТЭ поверены до </t>
  </si>
  <si>
    <t>02.09.2018</t>
  </si>
  <si>
    <t>Тхв=0 С</t>
  </si>
  <si>
    <t>расходомер</t>
  </si>
  <si>
    <t>Gmin</t>
  </si>
  <si>
    <t>Gmax</t>
  </si>
  <si>
    <t>Термопреобр.</t>
  </si>
  <si>
    <t>Преобр. давления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</si>
  <si>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</si>
  <si>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</si>
  <si>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Qот=0.30771          Qвент.=        Qтех.пот.=           Qгвс=0.0702        </t>
  </si>
  <si>
    <t xml:space="preserve">Договорные нагрузки (ср.час), Гкал/ч,      Qтех.гвс.ср=         Qгвс.ср= </t>
  </si>
  <si>
    <t>Договорные нагрузки (ср.час), т/ч,            Gот=8          Gвент.=        Gтех.пот.=     Gгвс=2     Gгвс.м=</t>
  </si>
  <si>
    <t>Фактические нагрузки:            Gот ф.=192 т/сут          Gгвс ф.=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</si>
  <si>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</si>
  <si>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</si>
  <si>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 ГВС</t>
  </si>
  <si>
    <t>Обратный трубопровод ГВС</t>
  </si>
  <si>
    <t>Дата</t>
  </si>
  <si>
    <t>часы</t>
  </si>
  <si>
    <t>T3,</t>
  </si>
  <si>
    <t>P3,</t>
  </si>
  <si>
    <t>M3,</t>
  </si>
  <si>
    <t>V3,</t>
  </si>
  <si>
    <t>T4,</t>
  </si>
  <si>
    <t>P4,</t>
  </si>
  <si>
    <t>M4,</t>
  </si>
  <si>
    <t>V4,</t>
  </si>
  <si>
    <t>V5,</t>
  </si>
  <si>
    <t>dT,</t>
  </si>
  <si>
    <t>dV</t>
  </si>
  <si>
    <t>Q</t>
  </si>
  <si>
    <t>%</t>
  </si>
  <si>
    <t>С</t>
  </si>
  <si>
    <t>кгс/см</t>
  </si>
  <si>
    <t/>
  </si>
  <si>
    <t>м3</t>
  </si>
  <si>
    <t>W1</t>
  </si>
  <si>
    <t>W2</t>
  </si>
  <si>
    <t>м.куб</t>
  </si>
  <si>
    <t>C</t>
  </si>
  <si>
    <t>Гкал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</si>
  <si>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</si>
  <si>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</si>
  <si>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</si>
  <si>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</si>
  <si>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</si>
  <si>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</si>
  <si>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</si>
  <si>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</si>
  <si>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</si>
  <si>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</si>
  <si>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</si>
  <si>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</si>
  <si>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</si>
  <si>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</si>
  <si>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</si>
  <si>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</si>
  <si>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</si>
  <si>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</si>
  <si>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</si>
  <si>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</si>
  <si>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</si>
  <si>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</si>
  <si>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</si>
  <si>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</si>
  <si>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</si>
  <si>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</si>
  <si>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</si>
  <si>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</si>
  <si>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</si>
  <si>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</si>
  <si>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</si>
  <si>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</si>
  <si>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</si>
  <si>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</si>
  <si>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</si>
  <si>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</si>
  <si>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</si>
  <si>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Итого за ноябрь 2017 :</t>
  </si>
  <si>
    <t>Показания счетчиков на момент снятия данных:</t>
  </si>
  <si>
    <t>Время аварийных ситуаций:</t>
  </si>
  <si>
    <t>часов</t>
  </si>
  <si>
    <r>
      <t xml:space="preserve">Итого с учетом среднемесячной температуры холодной воды  tхв=    </t>
    </r>
    <r>
      <rPr>
        <b/>
        <sz val="14"/>
        <color indexed="8"/>
        <rFont val="Times New Roman"/>
        <family val="1"/>
        <charset val="204"/>
      </rPr>
      <t>4.3</t>
    </r>
    <r>
      <rPr>
        <sz val="11"/>
        <color indexed="8"/>
        <rFont val="Times New Roman"/>
        <family val="1"/>
        <charset val="204"/>
      </rPr>
      <t xml:space="preserve"> 'C</t>
    </r>
  </si>
  <si>
    <t xml:space="preserve"> Гкал</t>
  </si>
  <si>
    <t>Всего с учетом нормативных потерь на участке от раздела до узла учета</t>
  </si>
  <si>
    <t>______ Гкал</t>
  </si>
  <si>
    <t>Ответственный за учёт</t>
  </si>
  <si>
    <t xml:space="preserve">(по доверенности абонента)                   __________________________________________ </t>
  </si>
  <si>
    <t>/___________________ /</t>
  </si>
  <si>
    <t>ПО СРЕДНЕМУ С 08.11.2017 ПО 13.11.2017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</si>
</sst>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4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37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30" fillId="0" borderId="0" xfId="0" applyFont="1" applyFill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2" fontId="32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18" xfId="0" applyFont="1" applyFill="1" applyBorder="1" applyAlignment="1">
      <alignment horizontal="center"/>
    </xf>
    <xf numFmtId="0" fontId="30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4" fontId="20" fillId="0" borderId="26" xfId="43" applyNumberFormat="1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0" fontId="20" fillId="0" borderId="26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3" xfId="43" applyNumberFormat="1" applyFont="1" applyFill="1" applyBorder="1" applyAlignment="1">
      <alignment horizontal="left"/>
    </xf>
    <xf numFmtId="2" fontId="21" fillId="0" borderId="34" xfId="43" applyNumberFormat="1" applyFont="1" applyFill="1" applyBorder="1" applyAlignment="1">
      <alignment horizontal="center"/>
    </xf>
    <xf numFmtId="165" fontId="21" fillId="0" borderId="33" xfId="43" applyNumberFormat="1" applyFont="1" applyFill="1" applyBorder="1" applyAlignment="1">
      <alignment horizontal="center"/>
    </xf>
    <xf numFmtId="2" fontId="21" fillId="0" borderId="35" xfId="43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5" fontId="21" fillId="0" borderId="35" xfId="43" applyNumberFormat="1" applyFont="1" applyFill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6" fontId="21" fillId="0" borderId="34" xfId="43" applyNumberFormat="1" applyFont="1" applyFill="1" applyBorder="1" applyAlignment="1">
      <alignment horizontal="center"/>
    </xf>
    <xf numFmtId="166" fontId="21" fillId="0" borderId="38" xfId="43" applyNumberFormat="1" applyFont="1" applyFill="1" applyBorder="1" applyAlignment="1">
      <alignment horizontal="center"/>
    </xf>
    <xf numFmtId="2" fontId="21" fillId="0" borderId="33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20" fillId="0" borderId="0" xfId="0" applyNumberFormat="1" applyFont="1" applyFill="1"/>
    <xf numFmtId="49" fontId="20" fillId="0" borderId="33" xfId="43" applyNumberFormat="1" applyFont="1" applyFill="1" applyBorder="1" applyAlignment="1">
      <alignment horizontal="left"/>
    </xf>
    <xf numFmtId="2" fontId="20" fillId="0" borderId="34" xfId="43" applyNumberFormat="1" applyFont="1" applyFill="1" applyBorder="1" applyAlignment="1">
      <alignment horizontal="center"/>
    </xf>
    <xf numFmtId="165" fontId="20" fillId="0" borderId="33" xfId="43" applyNumberFormat="1" applyFont="1" applyFill="1" applyBorder="1" applyAlignment="1">
      <alignment horizontal="center"/>
    </xf>
    <xf numFmtId="2" fontId="20" fillId="0" borderId="35" xfId="43" applyNumberFormat="1" applyFont="1" applyFill="1" applyBorder="1" applyAlignment="1">
      <alignment horizontal="center"/>
    </xf>
    <xf numFmtId="166" fontId="20" fillId="0" borderId="35" xfId="43" applyNumberFormat="1" applyFont="1" applyFill="1" applyBorder="1" applyAlignment="1">
      <alignment horizontal="center"/>
    </xf>
    <xf numFmtId="166" fontId="20" fillId="0" borderId="36" xfId="0" applyNumberFormat="1" applyFont="1" applyFill="1" applyBorder="1" applyAlignment="1">
      <alignment horizontal="center"/>
    </xf>
    <xf numFmtId="166" fontId="20" fillId="0" borderId="37" xfId="0" applyNumberFormat="1" applyFont="1" applyFill="1" applyBorder="1" applyAlignment="1">
      <alignment horizontal="center"/>
    </xf>
    <xf numFmtId="165" fontId="20" fillId="0" borderId="35" xfId="43" applyNumberFormat="1" applyFont="1" applyFill="1" applyBorder="1" applyAlignment="1">
      <alignment horizontal="center"/>
    </xf>
    <xf numFmtId="166" fontId="20" fillId="0" borderId="35" xfId="0" applyNumberFormat="1" applyFont="1" applyFill="1" applyBorder="1" applyAlignment="1">
      <alignment horizontal="center"/>
    </xf>
    <xf numFmtId="166" fontId="20" fillId="0" borderId="34" xfId="43" applyNumberFormat="1" applyFont="1" applyFill="1" applyBorder="1" applyAlignment="1">
      <alignment horizontal="center"/>
    </xf>
    <xf numFmtId="166" fontId="20" fillId="0" borderId="38" xfId="43" applyNumberFormat="1" applyFont="1" applyFill="1" applyBorder="1" applyAlignment="1">
      <alignment horizontal="center"/>
    </xf>
    <xf numFmtId="2" fontId="20" fillId="0" borderId="33" xfId="43" applyNumberFormat="1" applyFont="1" applyFill="1" applyBorder="1" applyAlignment="1">
      <alignment horizontal="center"/>
    </xf>
    <xf numFmtId="166" fontId="20" fillId="0" borderId="36" xfId="43" applyNumberFormat="1" applyFont="1" applyFill="1" applyBorder="1" applyAlignment="1">
      <alignment horizontal="center"/>
    </xf>
    <xf numFmtId="166" fontId="20" fillId="0" borderId="38" xfId="0" applyNumberFormat="1" applyFont="1" applyFill="1" applyBorder="1" applyAlignment="1">
      <alignment horizontal="center"/>
    </xf>
    <xf numFmtId="166" fontId="20" fillId="0" borderId="0" xfId="0" applyNumberFormat="1" applyFont="1" applyFill="1"/>
    <xf numFmtId="2" fontId="33" fillId="0" borderId="39" xfId="0" applyNumberFormat="1" applyFont="1" applyFill="1" applyBorder="1"/>
    <xf numFmtId="2" fontId="21" fillId="0" borderId="16" xfId="0" applyNumberFormat="1" applyFont="1" applyFill="1" applyBorder="1"/>
    <xf numFmtId="165" fontId="21" fillId="0" borderId="39" xfId="0" applyNumberFormat="1" applyFont="1" applyFill="1" applyBorder="1"/>
    <xf numFmtId="2" fontId="21" fillId="0" borderId="40" xfId="0" applyNumberFormat="1" applyFont="1" applyFill="1" applyBorder="1"/>
    <xf numFmtId="166" fontId="21" fillId="0" borderId="40" xfId="0" applyNumberFormat="1" applyFont="1" applyFill="1" applyBorder="1"/>
    <xf numFmtId="166" fontId="21" fillId="0" borderId="15" xfId="0" applyNumberFormat="1" applyFont="1" applyFill="1" applyBorder="1"/>
    <xf numFmtId="165" fontId="21" fillId="0" borderId="40" xfId="0" applyNumberFormat="1" applyFont="1" applyFill="1" applyBorder="1"/>
    <xf numFmtId="166" fontId="21" fillId="0" borderId="41" xfId="0" applyNumberFormat="1" applyFont="1" applyFill="1" applyBorder="1"/>
    <xf numFmtId="166" fontId="21" fillId="0" borderId="12" xfId="0" applyNumberFormat="1" applyFont="1" applyFill="1" applyBorder="1"/>
    <xf numFmtId="2" fontId="21" fillId="0" borderId="39" xfId="0" applyNumberFormat="1" applyFont="1" applyFill="1" applyBorder="1"/>
    <xf numFmtId="2" fontId="21" fillId="0" borderId="42" xfId="0" applyNumberFormat="1" applyFont="1" applyFill="1" applyBorder="1"/>
    <xf numFmtId="165" fontId="21" fillId="0" borderId="43" xfId="0" applyNumberFormat="1" applyFont="1" applyFill="1" applyBorder="1"/>
    <xf numFmtId="2" fontId="21" fillId="0" borderId="44" xfId="0" applyNumberFormat="1" applyFont="1" applyFill="1" applyBorder="1"/>
    <xf numFmtId="166" fontId="20" fillId="0" borderId="44" xfId="0" applyNumberFormat="1" applyFont="1" applyFill="1" applyBorder="1" applyAlignment="1"/>
    <xf numFmtId="166" fontId="21" fillId="0" borderId="45" xfId="0" applyNumberFormat="1" applyFont="1" applyFill="1" applyBorder="1"/>
    <xf numFmtId="2" fontId="21" fillId="0" borderId="46" xfId="0" applyNumberFormat="1" applyFont="1" applyFill="1" applyBorder="1"/>
    <xf numFmtId="166" fontId="20" fillId="0" borderId="44" xfId="0" applyNumberFormat="1" applyFont="1" applyFill="1" applyBorder="1"/>
    <xf numFmtId="166" fontId="21" fillId="0" borderId="44" xfId="0" applyNumberFormat="1" applyFont="1" applyFill="1" applyBorder="1"/>
    <xf numFmtId="2" fontId="21" fillId="0" borderId="43" xfId="0" applyNumberFormat="1" applyFont="1" applyFill="1" applyBorder="1"/>
    <xf numFmtId="2" fontId="20" fillId="0" borderId="47" xfId="0" applyNumberFormat="1" applyFont="1" applyFill="1" applyBorder="1"/>
    <xf numFmtId="166" fontId="20" fillId="0" borderId="45" xfId="0" applyNumberFormat="1" applyFont="1" applyFill="1" applyBorder="1"/>
    <xf numFmtId="2" fontId="31" fillId="0" borderId="0" xfId="0" applyNumberFormat="1" applyFont="1" applyFill="1"/>
    <xf numFmtId="2" fontId="34" fillId="0" borderId="0" xfId="0" applyNumberFormat="1" applyFont="1" applyFill="1" applyBorder="1"/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/>
    <xf numFmtId="2" fontId="31" fillId="0" borderId="0" xfId="0" applyNumberFormat="1" applyFont="1" applyFill="1" applyBorder="1"/>
    <xf numFmtId="2" fontId="35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/>
    <xf numFmtId="166" fontId="21" fillId="0" borderId="0" xfId="0" applyNumberFormat="1" applyFont="1" applyFill="1" applyBorder="1"/>
    <xf numFmtId="0" fontId="37" fillId="0" borderId="0" xfId="0" applyFont="1" applyFill="1"/>
    <xf numFmtId="2" fontId="37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0" fontId="38" fillId="0" borderId="0" xfId="0" applyFont="1" applyFill="1"/>
    <xf numFmtId="2" fontId="38" fillId="0" borderId="0" xfId="0" applyNumberFormat="1" applyFont="1" applyFill="1"/>
    <xf numFmtId="2" fontId="26" fillId="0" borderId="0" xfId="0" applyNumberFormat="1" applyFont="1" applyFill="1" applyBorder="1"/>
    <xf numFmtId="166" fontId="39" fillId="0" borderId="0" xfId="0" applyNumberFormat="1" applyFont="1" applyFill="1" applyBorder="1"/>
    <xf numFmtId="166" fontId="26" fillId="0" borderId="0" xfId="0" applyNumberFormat="1" applyFont="1" applyFill="1" applyBorder="1"/>
    <xf numFmtId="2" fontId="39" fillId="0" borderId="0" xfId="0" applyNumberFormat="1" applyFont="1" applyFill="1" applyBorder="1"/>
    <xf numFmtId="2" fontId="38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 applyAlignment="1"/>
    <xf numFmtId="0" fontId="40" fillId="0" borderId="0" xfId="0" applyFont="1" applyFill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2"/>
  <sheetViews>
    <sheetView tabSelected="1" view="pageBreakPreview" zoomScale="75" zoomScaleNormal="70" zoomScaleSheetLayoutView="75" workbookViewId="0">
      <selection activeCell="T40" sqref="T40"/>
    </sheetView>
  </sheetViews>
  <sheetFormatPr defaultRowHeight="14.25" customHeight="1" x14ac:dyDescent="0.25"/>
  <cols>
    <col min="1" max="1" width="1.855468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10.14062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9.7109375" style="1" customWidth="1"/>
    <col min="15" max="15" width="9.7109375" style="1" hidden="1" customWidth="1"/>
    <col min="16" max="16" width="9.7109375" style="1" customWidth="1"/>
    <col min="17" max="17" width="8.7109375" style="1" customWidth="1"/>
    <col min="18" max="20" width="9.7109375" style="1" customWidth="1"/>
    <col min="21" max="257" width="8.7109375" style="1" customWidth="1"/>
    <col min="258" max="16384" width="9.140625" style="1"/>
  </cols>
  <sheetData>
    <row r="1" spans="1:23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2"/>
      <c r="U1" s="6"/>
      <c r="V1" s="7" t="s">
        <v>0</v>
      </c>
      <c r="W1" s="6"/>
    </row>
    <row r="2" spans="1:23" ht="18.75" customHeight="1" x14ac:dyDescent="0.3">
      <c r="A2" s="2"/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8"/>
      <c r="R2" s="8"/>
      <c r="S2" s="8"/>
      <c r="T2" s="2"/>
      <c r="U2" s="6"/>
      <c r="V2" s="9" t="s">
        <v>2</v>
      </c>
      <c r="W2" s="6"/>
    </row>
    <row r="3" spans="1:23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2"/>
      <c r="U3" s="6"/>
      <c r="V3" s="11" t="s">
        <v>4</v>
      </c>
      <c r="W3" s="6"/>
    </row>
    <row r="4" spans="1:23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T4" s="2"/>
      <c r="V4" s="11" t="s">
        <v>7</v>
      </c>
    </row>
    <row r="5" spans="1:23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V5" s="7" t="s">
        <v>10</v>
      </c>
    </row>
    <row r="6" spans="1:23" ht="20.25" customHeight="1" x14ac:dyDescent="0.25">
      <c r="B6" s="16" t="s">
        <v>11</v>
      </c>
      <c r="F6" s="1" t="s">
        <v>12</v>
      </c>
      <c r="P6" s="17"/>
      <c r="Q6" s="18"/>
      <c r="R6" s="18"/>
      <c r="S6" s="18"/>
      <c r="T6" s="18"/>
      <c r="V6" s="19" t="s">
        <v>13</v>
      </c>
    </row>
    <row r="7" spans="1:23" s="20" customFormat="1" ht="18.75" customHeight="1" x14ac:dyDescent="0.3">
      <c r="B7" s="20" t="s">
        <v>14</v>
      </c>
      <c r="C7" s="21"/>
      <c r="L7" s="22"/>
      <c r="Q7" s="23"/>
      <c r="R7" s="23"/>
      <c r="S7" s="23"/>
      <c r="T7" s="23"/>
      <c r="V7" s="24" t="s">
        <v>15</v>
      </c>
    </row>
    <row r="8" spans="1:23" ht="15" customHeight="1" x14ac:dyDescent="0.25">
      <c r="B8" s="20" t="s">
        <v>16</v>
      </c>
      <c r="E8" s="2"/>
      <c r="J8" s="2"/>
      <c r="M8" s="2"/>
      <c r="V8" s="7" t="s">
        <v>17</v>
      </c>
      <c r="W8" s="6"/>
    </row>
    <row r="9" spans="1:23" ht="15" customHeight="1" x14ac:dyDescent="0.25">
      <c r="B9" s="1" t="s">
        <v>18</v>
      </c>
      <c r="C9" s="2"/>
      <c r="E9" s="2"/>
      <c r="I9" s="2"/>
      <c r="J9" s="2"/>
      <c r="K9" s="1" t="s">
        <v>19</v>
      </c>
      <c r="N9" s="1" t="s">
        <v>20</v>
      </c>
      <c r="T9" s="2" t="s">
        <v>21</v>
      </c>
      <c r="U9" s="6"/>
      <c r="V9" s="6"/>
      <c r="W9" s="6"/>
    </row>
    <row r="10" spans="1:23" ht="14.25" customHeight="1" x14ac:dyDescent="0.25">
      <c r="D10" s="16" t="s">
        <v>22</v>
      </c>
      <c r="H10" s="1" t="s">
        <v>23</v>
      </c>
      <c r="K10" s="1" t="s">
        <v>24</v>
      </c>
      <c r="P10" s="1" t="s">
        <v>25</v>
      </c>
      <c r="T10" s="1" t="s">
        <v>26</v>
      </c>
      <c r="U10" s="6"/>
      <c r="V10" s="6"/>
      <c r="W10" s="6"/>
    </row>
    <row r="11" spans="1:23" s="25" customFormat="1" ht="12" customHeight="1" x14ac:dyDescent="0.2">
      <c r="T11" s="26"/>
      <c r="U11" s="26"/>
      <c r="V11" s="26"/>
    </row>
    <row r="12" spans="1:23" ht="15" customHeight="1" x14ac:dyDescent="0.25">
      <c r="B12" s="20" t="s">
        <v>27</v>
      </c>
      <c r="C12" s="20"/>
      <c r="D12" s="20"/>
      <c r="E12" s="2" t="s">
        <v>28</v>
      </c>
      <c r="P12" s="2"/>
      <c r="T12" s="6"/>
      <c r="U12" s="6"/>
      <c r="V12" s="6"/>
    </row>
    <row r="13" spans="1:23" ht="15" customHeight="1" x14ac:dyDescent="0.25">
      <c r="B13" s="20" t="s">
        <v>29</v>
      </c>
      <c r="C13" s="20"/>
      <c r="D13" s="20"/>
      <c r="T13" s="6"/>
      <c r="U13" s="6"/>
      <c r="V13" s="6"/>
    </row>
    <row r="14" spans="1:23" ht="15" customHeight="1" x14ac:dyDescent="0.25">
      <c r="B14" s="20" t="s">
        <v>30</v>
      </c>
      <c r="C14" s="20"/>
      <c r="D14" s="20"/>
      <c r="T14" s="6"/>
      <c r="U14" s="6"/>
      <c r="V14" s="6"/>
    </row>
    <row r="15" spans="1:23" ht="15" customHeight="1" x14ac:dyDescent="0.25">
      <c r="B15" s="20" t="s">
        <v>31</v>
      </c>
      <c r="C15" s="20"/>
      <c r="D15" s="20"/>
      <c r="R15" s="6"/>
      <c r="S15" s="6"/>
      <c r="T15" s="6"/>
      <c r="U15" s="6"/>
    </row>
    <row r="16" spans="1:23" ht="15" customHeight="1" x14ac:dyDescent="0.25">
      <c r="B16" s="20" t="s">
        <v>32</v>
      </c>
      <c r="C16" s="20"/>
      <c r="D16" s="20"/>
      <c r="R16" s="6"/>
      <c r="S16" s="6"/>
      <c r="T16" s="6"/>
      <c r="U16" s="6"/>
    </row>
    <row r="17" spans="1:24" ht="14.25" customHeight="1" x14ac:dyDescent="0.25">
      <c r="B17" s="20" t="s">
        <v>33</v>
      </c>
      <c r="C17" s="20"/>
      <c r="D17" s="20"/>
      <c r="R17" s="6"/>
      <c r="S17" s="6"/>
      <c r="T17" s="6"/>
      <c r="U17" s="6"/>
    </row>
    <row r="18" spans="1:24" ht="2.25" customHeight="1" x14ac:dyDescent="0.25">
      <c r="B18" s="20"/>
      <c r="C18" s="20"/>
      <c r="D18" s="20"/>
      <c r="R18" s="6"/>
      <c r="S18" s="6"/>
      <c r="T18" s="6"/>
      <c r="U18" s="6"/>
    </row>
    <row r="19" spans="1:24" ht="2.25" customHeight="1" x14ac:dyDescent="0.25">
      <c r="B19" s="20"/>
      <c r="C19" s="20"/>
      <c r="D19" s="20"/>
      <c r="R19" s="6"/>
      <c r="S19" s="6"/>
      <c r="T19" s="6"/>
      <c r="U19" s="6"/>
    </row>
    <row r="20" spans="1:24" ht="2.25" customHeight="1" thickBot="1" x14ac:dyDescent="0.3">
      <c r="B20" s="27" t="s">
        <v>34</v>
      </c>
      <c r="C20" s="27">
        <v>0</v>
      </c>
      <c r="D20" s="20"/>
      <c r="R20" s="6"/>
      <c r="S20" s="6"/>
      <c r="T20" s="6"/>
      <c r="U20" s="6"/>
    </row>
    <row r="21" spans="1:24" ht="10.5" hidden="1" customHeight="1" x14ac:dyDescent="0.25">
      <c r="B21" s="20"/>
      <c r="C21" s="20"/>
      <c r="D21" s="20" t="str">
        <f>IF((H23="Q3,"),#REF!,IF((H23="Q1,"),#REF!,"-"))</f>
        <v>-</v>
      </c>
      <c r="J21" s="20" t="str">
        <f>IF((N23="Q4,"),#REF!,IF((N23="Q2,"),#REF!,"-"))</f>
        <v>-</v>
      </c>
      <c r="R21" s="6"/>
      <c r="S21" s="6"/>
      <c r="T21" s="6"/>
      <c r="U21" s="6"/>
    </row>
    <row r="22" spans="1:24" ht="15" customHeight="1" x14ac:dyDescent="0.25">
      <c r="B22" s="28"/>
      <c r="C22" s="29"/>
      <c r="D22" s="134" t="s">
        <v>35</v>
      </c>
      <c r="E22" s="135"/>
      <c r="F22" s="135"/>
      <c r="G22" s="135"/>
      <c r="H22" s="136"/>
      <c r="I22" s="30"/>
      <c r="J22" s="134" t="s">
        <v>36</v>
      </c>
      <c r="K22" s="135"/>
      <c r="L22" s="135"/>
      <c r="M22" s="135"/>
      <c r="N22" s="136"/>
      <c r="O22" s="30"/>
      <c r="P22" s="31"/>
      <c r="Q22" s="32"/>
      <c r="R22" s="33"/>
      <c r="S22" s="34"/>
      <c r="T22" s="35"/>
    </row>
    <row r="23" spans="1:24" ht="15" customHeight="1" x14ac:dyDescent="0.25">
      <c r="A23" s="36"/>
      <c r="B23" s="37" t="s">
        <v>37</v>
      </c>
      <c r="C23" s="38" t="s">
        <v>38</v>
      </c>
      <c r="D23" s="39" t="str">
        <f>CONCATENATE("fG",RIGHT(LEFT(H23,2),1),",")</f>
        <v>fG3,</v>
      </c>
      <c r="E23" s="40" t="s">
        <v>39</v>
      </c>
      <c r="F23" s="41" t="s">
        <v>40</v>
      </c>
      <c r="G23" s="40" t="s">
        <v>41</v>
      </c>
      <c r="H23" s="42" t="s">
        <v>42</v>
      </c>
      <c r="I23" s="20"/>
      <c r="J23" s="39" t="str">
        <f>CONCATENATE("fG",RIGHT(LEFT(N23,2),1),",")</f>
        <v>fG4,</v>
      </c>
      <c r="K23" s="40" t="s">
        <v>43</v>
      </c>
      <c r="L23" s="41" t="s">
        <v>44</v>
      </c>
      <c r="M23" s="40" t="s">
        <v>45</v>
      </c>
      <c r="N23" s="42" t="s">
        <v>46</v>
      </c>
      <c r="O23" s="43"/>
      <c r="P23" s="44" t="s">
        <v>47</v>
      </c>
      <c r="Q23" s="39" t="s">
        <v>48</v>
      </c>
      <c r="R23" s="45" t="str">
        <f>IF(R24="м.куб","dV","dM")</f>
        <v>dM</v>
      </c>
      <c r="S23" s="42" t="s">
        <v>49</v>
      </c>
      <c r="T23" s="44" t="s">
        <v>50</v>
      </c>
    </row>
    <row r="24" spans="1:24" ht="15.75" customHeight="1" thickBot="1" x14ac:dyDescent="0.3">
      <c r="B24" s="46"/>
      <c r="C24" s="47"/>
      <c r="D24" s="48" t="s">
        <v>51</v>
      </c>
      <c r="E24" s="49" t="s">
        <v>52</v>
      </c>
      <c r="F24" s="50" t="s">
        <v>53</v>
      </c>
      <c r="G24" s="49" t="s">
        <v>54</v>
      </c>
      <c r="H24" s="51" t="s">
        <v>55</v>
      </c>
      <c r="I24" s="52" t="s">
        <v>56</v>
      </c>
      <c r="J24" s="48" t="s">
        <v>51</v>
      </c>
      <c r="K24" s="49" t="s">
        <v>52</v>
      </c>
      <c r="L24" s="50" t="s">
        <v>53</v>
      </c>
      <c r="M24" s="49" t="s">
        <v>54</v>
      </c>
      <c r="N24" s="51" t="s">
        <v>55</v>
      </c>
      <c r="O24" s="53" t="s">
        <v>57</v>
      </c>
      <c r="P24" s="54" t="s">
        <v>58</v>
      </c>
      <c r="Q24" s="48" t="s">
        <v>59</v>
      </c>
      <c r="R24" s="55" t="str">
        <f>G24</f>
        <v/>
      </c>
      <c r="S24" s="56" t="s">
        <v>55</v>
      </c>
      <c r="T24" s="54" t="s">
        <v>60</v>
      </c>
    </row>
    <row r="25" spans="1:24" ht="14.25" customHeight="1" x14ac:dyDescent="0.25">
      <c r="A25" s="57"/>
      <c r="B25" s="58" t="s">
        <v>61</v>
      </c>
      <c r="C25" s="59">
        <v>24</v>
      </c>
      <c r="D25" s="60" t="s">
        <v>62</v>
      </c>
      <c r="E25" s="61">
        <v>64.037987000000001</v>
      </c>
      <c r="F25" s="61">
        <v>4</v>
      </c>
      <c r="G25" s="62">
        <v>59.650440000000003</v>
      </c>
      <c r="H25" s="63">
        <v>60.790675999999998</v>
      </c>
      <c r="I25" s="64"/>
      <c r="J25" s="65" t="s">
        <v>62</v>
      </c>
      <c r="K25" s="61">
        <v>57.939700999999999</v>
      </c>
      <c r="L25" s="61">
        <v>3.2</v>
      </c>
      <c r="M25" s="62">
        <v>50.508156</v>
      </c>
      <c r="N25" s="66">
        <v>51.309494000000001</v>
      </c>
      <c r="O25" s="67"/>
      <c r="P25" s="68" t="s">
        <v>62</v>
      </c>
      <c r="Q25" s="69">
        <f t="shared" ref="Q25:Q56" si="0">IF(OR(E25="",E25="-",K25="",K25="-"),"",E25-K25)</f>
        <v>6.0982860000000016</v>
      </c>
      <c r="R25" s="70">
        <v>9.1422840000000001</v>
      </c>
      <c r="S25" s="70">
        <v>9.4811820000000004</v>
      </c>
      <c r="T25" s="71">
        <v>0.89458700000000002</v>
      </c>
      <c r="W25" s="72">
        <f t="shared" ref="W25:W55" si="1">(G25*E25-M25*K25)/1000</f>
        <v>0.89346664456292457</v>
      </c>
      <c r="X25" s="18">
        <f t="shared" ref="X25:X55" si="2">W25-T25</f>
        <v>-1.1203554370754487E-3</v>
      </c>
    </row>
    <row r="26" spans="1:24" ht="14.25" customHeight="1" x14ac:dyDescent="0.25">
      <c r="A26" s="18"/>
      <c r="B26" s="58" t="s">
        <v>63</v>
      </c>
      <c r="C26" s="59">
        <v>24</v>
      </c>
      <c r="D26" s="60" t="s">
        <v>62</v>
      </c>
      <c r="E26" s="61">
        <v>64.181342999999998</v>
      </c>
      <c r="F26" s="61">
        <v>4</v>
      </c>
      <c r="G26" s="62">
        <v>60.823605000000001</v>
      </c>
      <c r="H26" s="63">
        <v>61.991008999999998</v>
      </c>
      <c r="I26" s="64"/>
      <c r="J26" s="65" t="s">
        <v>62</v>
      </c>
      <c r="K26" s="61">
        <v>58.133040999999999</v>
      </c>
      <c r="L26" s="61">
        <v>3.2</v>
      </c>
      <c r="M26" s="62">
        <v>50.768054999999997</v>
      </c>
      <c r="N26" s="66">
        <v>51.578499000000001</v>
      </c>
      <c r="O26" s="67"/>
      <c r="P26" s="68" t="s">
        <v>62</v>
      </c>
      <c r="Q26" s="69">
        <f t="shared" si="0"/>
        <v>6.0483019999999996</v>
      </c>
      <c r="R26" s="70">
        <v>10.055546</v>
      </c>
      <c r="S26" s="70">
        <v>10.412509999999999</v>
      </c>
      <c r="T26" s="71">
        <v>0.95359099999999997</v>
      </c>
      <c r="W26" s="72">
        <f t="shared" si="1"/>
        <v>0.95243923219626003</v>
      </c>
      <c r="X26" s="18">
        <f t="shared" si="2"/>
        <v>-1.1517678037399337E-3</v>
      </c>
    </row>
    <row r="27" spans="1:24" ht="14.25" customHeight="1" x14ac:dyDescent="0.25">
      <c r="A27" s="18"/>
      <c r="B27" s="58" t="s">
        <v>64</v>
      </c>
      <c r="C27" s="59">
        <v>24</v>
      </c>
      <c r="D27" s="60" t="s">
        <v>62</v>
      </c>
      <c r="E27" s="61">
        <v>64.143715</v>
      </c>
      <c r="F27" s="61">
        <v>4</v>
      </c>
      <c r="G27" s="62">
        <v>61.445929999999997</v>
      </c>
      <c r="H27" s="63">
        <v>62.624008000000003</v>
      </c>
      <c r="I27" s="64"/>
      <c r="J27" s="65" t="s">
        <v>62</v>
      </c>
      <c r="K27" s="61">
        <v>58.120361000000003</v>
      </c>
      <c r="L27" s="61">
        <v>3.2</v>
      </c>
      <c r="M27" s="62">
        <v>52.042057</v>
      </c>
      <c r="N27" s="66">
        <v>52.872498</v>
      </c>
      <c r="O27" s="67"/>
      <c r="P27" s="68" t="s">
        <v>62</v>
      </c>
      <c r="Q27" s="69">
        <f t="shared" si="0"/>
        <v>6.0233539999999977</v>
      </c>
      <c r="R27" s="70">
        <v>9.403867</v>
      </c>
      <c r="S27" s="70">
        <v>9.7515099999999997</v>
      </c>
      <c r="T27" s="71">
        <v>0.91782799999999998</v>
      </c>
      <c r="W27" s="72">
        <f t="shared" si="1"/>
        <v>0.916667081807373</v>
      </c>
      <c r="X27" s="18">
        <f t="shared" si="2"/>
        <v>-1.1609181926269807E-3</v>
      </c>
    </row>
    <row r="28" spans="1:24" ht="14.25" customHeight="1" x14ac:dyDescent="0.25">
      <c r="A28" s="18"/>
      <c r="B28" s="58" t="s">
        <v>65</v>
      </c>
      <c r="C28" s="59">
        <v>24</v>
      </c>
      <c r="D28" s="60" t="s">
        <v>62</v>
      </c>
      <c r="E28" s="61">
        <v>64.133148000000006</v>
      </c>
      <c r="F28" s="61">
        <v>4</v>
      </c>
      <c r="G28" s="62">
        <v>60.476871000000003</v>
      </c>
      <c r="H28" s="63">
        <v>61.636004999999997</v>
      </c>
      <c r="I28" s="64"/>
      <c r="J28" s="65" t="s">
        <v>62</v>
      </c>
      <c r="K28" s="61">
        <v>58.113289000000002</v>
      </c>
      <c r="L28" s="61">
        <v>3.2</v>
      </c>
      <c r="M28" s="62">
        <v>52.652042000000002</v>
      </c>
      <c r="N28" s="66">
        <v>53.491996999999998</v>
      </c>
      <c r="O28" s="67"/>
      <c r="P28" s="68" t="s">
        <v>62</v>
      </c>
      <c r="Q28" s="69">
        <f t="shared" si="0"/>
        <v>6.0198590000000038</v>
      </c>
      <c r="R28" s="70">
        <v>7.8248340000000001</v>
      </c>
      <c r="S28" s="70">
        <v>8.1440079999999995</v>
      </c>
      <c r="T28" s="71">
        <v>0.81991899999999995</v>
      </c>
      <c r="W28" s="72">
        <f t="shared" si="1"/>
        <v>0.81878878523376986</v>
      </c>
      <c r="X28" s="18">
        <f t="shared" si="2"/>
        <v>-1.1302147662300976E-3</v>
      </c>
    </row>
    <row r="29" spans="1:24" ht="14.25" customHeight="1" x14ac:dyDescent="0.25">
      <c r="A29" s="18"/>
      <c r="B29" s="58" t="s">
        <v>66</v>
      </c>
      <c r="C29" s="59">
        <v>24</v>
      </c>
      <c r="D29" s="60" t="s">
        <v>62</v>
      </c>
      <c r="E29" s="61">
        <v>64.145126000000005</v>
      </c>
      <c r="F29" s="61">
        <v>4</v>
      </c>
      <c r="G29" s="62">
        <v>62.369205000000001</v>
      </c>
      <c r="H29" s="63">
        <v>63.565005999999997</v>
      </c>
      <c r="I29" s="64"/>
      <c r="J29" s="65" t="s">
        <v>62</v>
      </c>
      <c r="K29" s="61">
        <v>58.241115999999998</v>
      </c>
      <c r="L29" s="61">
        <v>3.2</v>
      </c>
      <c r="M29" s="62">
        <v>52.839035000000003</v>
      </c>
      <c r="N29" s="66">
        <v>53.685493000000001</v>
      </c>
      <c r="O29" s="67"/>
      <c r="P29" s="68" t="s">
        <v>62</v>
      </c>
      <c r="Q29" s="69">
        <f t="shared" si="0"/>
        <v>5.9040100000000066</v>
      </c>
      <c r="R29" s="70">
        <v>9.5301819999999999</v>
      </c>
      <c r="S29" s="70">
        <v>9.8795129999999993</v>
      </c>
      <c r="T29" s="71">
        <v>0.92445600000000006</v>
      </c>
      <c r="W29" s="72">
        <f t="shared" si="1"/>
        <v>0.92327614648177037</v>
      </c>
      <c r="X29" s="18">
        <f t="shared" si="2"/>
        <v>-1.1798535182296899E-3</v>
      </c>
    </row>
    <row r="30" spans="1:24" ht="14.25" customHeight="1" x14ac:dyDescent="0.25">
      <c r="A30" s="18"/>
      <c r="B30" s="58" t="s">
        <v>67</v>
      </c>
      <c r="C30" s="59">
        <v>24</v>
      </c>
      <c r="D30" s="60" t="s">
        <v>62</v>
      </c>
      <c r="E30" s="61">
        <v>63.965125999999998</v>
      </c>
      <c r="F30" s="61">
        <v>4</v>
      </c>
      <c r="G30" s="62">
        <v>62.129024999999999</v>
      </c>
      <c r="H30" s="63">
        <v>63.314011000000001</v>
      </c>
      <c r="I30" s="64"/>
      <c r="J30" s="65" t="s">
        <v>62</v>
      </c>
      <c r="K30" s="61">
        <v>58.032547000000001</v>
      </c>
      <c r="L30" s="61">
        <v>3.2</v>
      </c>
      <c r="M30" s="62">
        <v>52.745274000000002</v>
      </c>
      <c r="N30" s="66">
        <v>53.584491999999997</v>
      </c>
      <c r="O30" s="67"/>
      <c r="P30" s="68" t="s">
        <v>62</v>
      </c>
      <c r="Q30" s="69">
        <f t="shared" si="0"/>
        <v>5.9325789999999969</v>
      </c>
      <c r="R30" s="70">
        <v>9.3837639999999993</v>
      </c>
      <c r="S30" s="70">
        <v>9.7295189999999998</v>
      </c>
      <c r="T30" s="71">
        <v>0.91431300000000004</v>
      </c>
      <c r="W30" s="72">
        <f t="shared" si="1"/>
        <v>0.91314831994927181</v>
      </c>
      <c r="X30" s="18">
        <f t="shared" si="2"/>
        <v>-1.1646800507282284E-3</v>
      </c>
    </row>
    <row r="31" spans="1:24" ht="14.25" customHeight="1" x14ac:dyDescent="0.25">
      <c r="A31" s="18"/>
      <c r="B31" s="58" t="s">
        <v>68</v>
      </c>
      <c r="C31" s="59">
        <v>24</v>
      </c>
      <c r="D31" s="60" t="s">
        <v>62</v>
      </c>
      <c r="E31" s="61">
        <v>64.111176</v>
      </c>
      <c r="F31" s="61">
        <v>4</v>
      </c>
      <c r="G31" s="62">
        <v>60.905388000000002</v>
      </c>
      <c r="H31" s="63">
        <v>62.072014000000003</v>
      </c>
      <c r="I31" s="64"/>
      <c r="J31" s="65" t="s">
        <v>62</v>
      </c>
      <c r="K31" s="61">
        <v>58.086849000000001</v>
      </c>
      <c r="L31" s="61">
        <v>3.2</v>
      </c>
      <c r="M31" s="62">
        <v>53.199036</v>
      </c>
      <c r="N31" s="66">
        <v>54.046996999999998</v>
      </c>
      <c r="O31" s="67"/>
      <c r="P31" s="68" t="s">
        <v>62</v>
      </c>
      <c r="Q31" s="69">
        <f t="shared" si="0"/>
        <v>6.0243269999999995</v>
      </c>
      <c r="R31" s="70">
        <v>7.7063600000000001</v>
      </c>
      <c r="S31" s="70">
        <v>8.0250170000000001</v>
      </c>
      <c r="T31" s="71">
        <v>0.815689</v>
      </c>
      <c r="W31" s="72">
        <f t="shared" si="1"/>
        <v>0.81455167833872433</v>
      </c>
      <c r="X31" s="18">
        <f t="shared" si="2"/>
        <v>-1.1373216612756698E-3</v>
      </c>
    </row>
    <row r="32" spans="1:24" ht="14.25" customHeight="1" x14ac:dyDescent="0.25">
      <c r="A32" s="18"/>
      <c r="B32" s="58" t="s">
        <v>69</v>
      </c>
      <c r="C32" s="59">
        <v>24</v>
      </c>
      <c r="D32" s="60" t="s">
        <v>62</v>
      </c>
      <c r="E32" s="61">
        <v>64.085716000000005</v>
      </c>
      <c r="F32" s="61">
        <v>4</v>
      </c>
      <c r="G32" s="62">
        <v>60.862099000000001</v>
      </c>
      <c r="H32" s="63">
        <v>62.027003999999998</v>
      </c>
      <c r="I32" s="64"/>
      <c r="J32" s="65" t="s">
        <v>62</v>
      </c>
      <c r="K32" s="61">
        <v>58.112862</v>
      </c>
      <c r="L32" s="61">
        <v>3.2</v>
      </c>
      <c r="M32" s="62">
        <v>52.528500000000001</v>
      </c>
      <c r="N32" s="66">
        <v>53.366501</v>
      </c>
      <c r="O32" s="67"/>
      <c r="P32" s="68" t="s">
        <v>62</v>
      </c>
      <c r="Q32" s="69">
        <f t="shared" si="0"/>
        <v>5.9728540000000052</v>
      </c>
      <c r="R32" s="70">
        <v>8.3335950000000008</v>
      </c>
      <c r="S32" s="70">
        <v>8.6605030000000003</v>
      </c>
      <c r="T32" s="71">
        <v>0.84895200000000004</v>
      </c>
      <c r="W32" s="72">
        <f t="shared" si="1"/>
        <v>0.8478097201108844</v>
      </c>
      <c r="X32" s="18">
        <f t="shared" si="2"/>
        <v>-1.1422798891156383E-3</v>
      </c>
    </row>
    <row r="33" spans="1:24" ht="14.25" customHeight="1" x14ac:dyDescent="0.25">
      <c r="A33" s="18"/>
      <c r="B33" s="58" t="s">
        <v>70</v>
      </c>
      <c r="C33" s="59">
        <v>24</v>
      </c>
      <c r="D33" s="60" t="s">
        <v>62</v>
      </c>
      <c r="E33" s="61">
        <v>64.132942</v>
      </c>
      <c r="F33" s="61">
        <v>4</v>
      </c>
      <c r="G33" s="62">
        <v>61.378605</v>
      </c>
      <c r="H33" s="63">
        <v>62.555016000000002</v>
      </c>
      <c r="I33" s="64"/>
      <c r="J33" s="65" t="s">
        <v>62</v>
      </c>
      <c r="K33" s="61">
        <v>58.172179999999997</v>
      </c>
      <c r="L33" s="61">
        <v>3.2</v>
      </c>
      <c r="M33" s="62">
        <v>53.226730000000003</v>
      </c>
      <c r="N33" s="66">
        <v>54.077491999999999</v>
      </c>
      <c r="O33" s="67"/>
      <c r="P33" s="68" t="s">
        <v>62</v>
      </c>
      <c r="Q33" s="69">
        <f t="shared" si="0"/>
        <v>5.9607620000000026</v>
      </c>
      <c r="R33" s="70">
        <v>8.1518750000000004</v>
      </c>
      <c r="S33" s="70">
        <v>8.4775240000000007</v>
      </c>
      <c r="T33" s="71">
        <v>0.84122799999999998</v>
      </c>
      <c r="W33" s="72">
        <f t="shared" si="1"/>
        <v>0.84007559613451033</v>
      </c>
      <c r="X33" s="18">
        <f t="shared" si="2"/>
        <v>-1.1524038654896485E-3</v>
      </c>
    </row>
    <row r="34" spans="1:24" ht="14.25" customHeight="1" x14ac:dyDescent="0.25">
      <c r="A34" s="18"/>
      <c r="B34" s="58" t="s">
        <v>71</v>
      </c>
      <c r="C34" s="59">
        <v>24</v>
      </c>
      <c r="D34" s="60" t="s">
        <v>62</v>
      </c>
      <c r="E34" s="61">
        <v>64.187163999999996</v>
      </c>
      <c r="F34" s="61">
        <v>4</v>
      </c>
      <c r="G34" s="62">
        <v>60.998013</v>
      </c>
      <c r="H34" s="63">
        <v>62.16901</v>
      </c>
      <c r="I34" s="64"/>
      <c r="J34" s="65" t="s">
        <v>62</v>
      </c>
      <c r="K34" s="61">
        <v>58.211685000000003</v>
      </c>
      <c r="L34" s="61">
        <v>3.2</v>
      </c>
      <c r="M34" s="62">
        <v>52.978091999999997</v>
      </c>
      <c r="N34" s="66">
        <v>53.826000000000001</v>
      </c>
      <c r="O34" s="67"/>
      <c r="P34" s="68" t="s">
        <v>62</v>
      </c>
      <c r="Q34" s="69">
        <f t="shared" si="0"/>
        <v>5.9754789999999929</v>
      </c>
      <c r="R34" s="70">
        <v>8.0199239999999996</v>
      </c>
      <c r="S34" s="70">
        <v>8.3430099999999996</v>
      </c>
      <c r="T34" s="71">
        <v>0.83249099999999998</v>
      </c>
      <c r="W34" s="72">
        <f t="shared" si="1"/>
        <v>0.83134546070011173</v>
      </c>
      <c r="X34" s="18">
        <f t="shared" si="2"/>
        <v>-1.1455392998882541E-3</v>
      </c>
    </row>
    <row r="35" spans="1:24" ht="14.25" customHeight="1" x14ac:dyDescent="0.25">
      <c r="A35" s="18"/>
      <c r="B35" s="58" t="s">
        <v>72</v>
      </c>
      <c r="C35" s="59">
        <v>24</v>
      </c>
      <c r="D35" s="60" t="s">
        <v>62</v>
      </c>
      <c r="E35" s="61">
        <v>63.993625999999999</v>
      </c>
      <c r="F35" s="61">
        <v>4</v>
      </c>
      <c r="G35" s="62">
        <v>62.307644000000003</v>
      </c>
      <c r="H35" s="63">
        <v>63.497017</v>
      </c>
      <c r="I35" s="64"/>
      <c r="J35" s="65" t="s">
        <v>62</v>
      </c>
      <c r="K35" s="61">
        <v>58.132117999999998</v>
      </c>
      <c r="L35" s="61">
        <v>3.2</v>
      </c>
      <c r="M35" s="62">
        <v>52.890701</v>
      </c>
      <c r="N35" s="66">
        <v>53.734993000000003</v>
      </c>
      <c r="O35" s="67"/>
      <c r="P35" s="68" t="s">
        <v>62</v>
      </c>
      <c r="Q35" s="69">
        <f t="shared" si="0"/>
        <v>5.8615080000000006</v>
      </c>
      <c r="R35" s="70">
        <v>9.4169540000000005</v>
      </c>
      <c r="S35" s="70">
        <v>9.7620240000000003</v>
      </c>
      <c r="T35" s="71">
        <v>0.91381800000000002</v>
      </c>
      <c r="W35" s="72">
        <f t="shared" si="1"/>
        <v>0.91264359544242601</v>
      </c>
      <c r="X35" s="18">
        <f t="shared" si="2"/>
        <v>-1.1744045575740047E-3</v>
      </c>
    </row>
    <row r="36" spans="1:24" ht="14.25" customHeight="1" x14ac:dyDescent="0.25">
      <c r="A36" s="18"/>
      <c r="B36" s="58" t="s">
        <v>73</v>
      </c>
      <c r="C36" s="59">
        <v>24</v>
      </c>
      <c r="D36" s="60" t="s">
        <v>62</v>
      </c>
      <c r="E36" s="61">
        <v>64.160094999999998</v>
      </c>
      <c r="F36" s="61">
        <v>4</v>
      </c>
      <c r="G36" s="62">
        <v>61.595463000000002</v>
      </c>
      <c r="H36" s="63">
        <v>62.777008000000002</v>
      </c>
      <c r="I36" s="64"/>
      <c r="J36" s="65" t="s">
        <v>62</v>
      </c>
      <c r="K36" s="61">
        <v>58.148293000000002</v>
      </c>
      <c r="L36" s="61">
        <v>3.2</v>
      </c>
      <c r="M36" s="62">
        <v>53.077744000000003</v>
      </c>
      <c r="N36" s="66">
        <v>53.925499000000002</v>
      </c>
      <c r="O36" s="67"/>
      <c r="P36" s="68" t="s">
        <v>62</v>
      </c>
      <c r="Q36" s="69">
        <f t="shared" si="0"/>
        <v>6.0118019999999959</v>
      </c>
      <c r="R36" s="70">
        <v>8.5177200000000006</v>
      </c>
      <c r="S36" s="70">
        <v>8.8515090000000001</v>
      </c>
      <c r="T36" s="71">
        <v>0.86674499999999999</v>
      </c>
      <c r="W36" s="72">
        <f t="shared" si="1"/>
        <v>0.86559054775799271</v>
      </c>
      <c r="X36" s="18">
        <f t="shared" si="2"/>
        <v>-1.1544522420072756E-3</v>
      </c>
    </row>
    <row r="37" spans="1:24" ht="14.25" customHeight="1" x14ac:dyDescent="0.25">
      <c r="A37" s="18"/>
      <c r="B37" s="58" t="s">
        <v>74</v>
      </c>
      <c r="C37" s="59">
        <v>24</v>
      </c>
      <c r="D37" s="60" t="s">
        <v>62</v>
      </c>
      <c r="E37" s="61">
        <v>64.035454000000001</v>
      </c>
      <c r="F37" s="61">
        <v>4</v>
      </c>
      <c r="G37" s="62">
        <v>62.652607000000003</v>
      </c>
      <c r="H37" s="63">
        <v>63.850009999999997</v>
      </c>
      <c r="I37" s="64"/>
      <c r="J37" s="65" t="s">
        <v>62</v>
      </c>
      <c r="K37" s="61">
        <v>58.108063000000001</v>
      </c>
      <c r="L37" s="61">
        <v>3.2</v>
      </c>
      <c r="M37" s="62">
        <v>53.178272</v>
      </c>
      <c r="N37" s="66">
        <v>54.026496999999999</v>
      </c>
      <c r="O37" s="67"/>
      <c r="P37" s="68" t="s">
        <v>62</v>
      </c>
      <c r="Q37" s="69">
        <f t="shared" si="0"/>
        <v>5.9273910000000001</v>
      </c>
      <c r="R37" s="70">
        <v>9.4743329999999997</v>
      </c>
      <c r="S37" s="70">
        <v>9.8235130000000002</v>
      </c>
      <c r="T37" s="71">
        <v>0.92307700000000004</v>
      </c>
      <c r="W37" s="72">
        <f t="shared" si="1"/>
        <v>0.92190175392144191</v>
      </c>
      <c r="X37" s="18">
        <f t="shared" si="2"/>
        <v>-1.1752460785581231E-3</v>
      </c>
    </row>
    <row r="38" spans="1:24" ht="14.25" customHeight="1" x14ac:dyDescent="0.25">
      <c r="A38" s="18"/>
      <c r="B38" s="58" t="s">
        <v>75</v>
      </c>
      <c r="C38" s="59">
        <v>24</v>
      </c>
      <c r="D38" s="60" t="s">
        <v>62</v>
      </c>
      <c r="E38" s="61">
        <v>63.795059000000002</v>
      </c>
      <c r="F38" s="61">
        <v>4</v>
      </c>
      <c r="G38" s="62">
        <v>64.483092999999997</v>
      </c>
      <c r="H38" s="63">
        <v>65.707008000000002</v>
      </c>
      <c r="I38" s="64"/>
      <c r="J38" s="65" t="s">
        <v>62</v>
      </c>
      <c r="K38" s="61">
        <v>57.944991999999999</v>
      </c>
      <c r="L38" s="61">
        <v>3.2</v>
      </c>
      <c r="M38" s="62">
        <v>52.736255999999997</v>
      </c>
      <c r="N38" s="66">
        <v>53.572994000000001</v>
      </c>
      <c r="O38" s="67"/>
      <c r="P38" s="68" t="s">
        <v>62</v>
      </c>
      <c r="Q38" s="69">
        <f t="shared" si="0"/>
        <v>5.8500670000000028</v>
      </c>
      <c r="R38" s="70">
        <v>11.746836</v>
      </c>
      <c r="S38" s="70">
        <v>12.134014000000001</v>
      </c>
      <c r="T38" s="71">
        <v>1.059094</v>
      </c>
      <c r="W38" s="72">
        <f t="shared" si="1"/>
        <v>1.0579007904075353</v>
      </c>
      <c r="X38" s="18">
        <f t="shared" si="2"/>
        <v>-1.1932095924647168E-3</v>
      </c>
    </row>
    <row r="39" spans="1:24" ht="14.25" customHeight="1" x14ac:dyDescent="0.25">
      <c r="A39" s="18"/>
      <c r="B39" s="58" t="s">
        <v>76</v>
      </c>
      <c r="C39" s="59">
        <v>24</v>
      </c>
      <c r="D39" s="60" t="s">
        <v>62</v>
      </c>
      <c r="E39" s="61">
        <v>63.851394999999997</v>
      </c>
      <c r="F39" s="61">
        <v>4</v>
      </c>
      <c r="G39" s="62">
        <v>63.226047999999999</v>
      </c>
      <c r="H39" s="63">
        <v>64.428009000000003</v>
      </c>
      <c r="I39" s="64"/>
      <c r="J39" s="65" t="s">
        <v>62</v>
      </c>
      <c r="K39" s="61">
        <v>57.940052000000001</v>
      </c>
      <c r="L39" s="61">
        <v>3.2</v>
      </c>
      <c r="M39" s="62">
        <v>53.560836999999999</v>
      </c>
      <c r="N39" s="66">
        <v>54.410496000000002</v>
      </c>
      <c r="O39" s="67"/>
      <c r="P39" s="68" t="s">
        <v>62</v>
      </c>
      <c r="Q39" s="69">
        <f t="shared" si="0"/>
        <v>5.9113429999999951</v>
      </c>
      <c r="R39" s="70">
        <v>9.6652109999999993</v>
      </c>
      <c r="S39" s="70">
        <v>10.017512999999999</v>
      </c>
      <c r="T39" s="71">
        <v>0.93492900000000001</v>
      </c>
      <c r="W39" s="72">
        <f t="shared" si="1"/>
        <v>0.93375368419343563</v>
      </c>
      <c r="X39" s="18">
        <f t="shared" si="2"/>
        <v>-1.1753158065643809E-3</v>
      </c>
    </row>
    <row r="40" spans="1:24" s="2" customFormat="1" ht="14.25" customHeight="1" x14ac:dyDescent="0.2">
      <c r="A40" s="73"/>
      <c r="B40" s="74" t="s">
        <v>77</v>
      </c>
      <c r="C40" s="75">
        <v>24</v>
      </c>
      <c r="D40" s="76" t="s">
        <v>62</v>
      </c>
      <c r="E40" s="77">
        <v>64.174225000000007</v>
      </c>
      <c r="F40" s="77">
        <v>4</v>
      </c>
      <c r="G40" s="78">
        <v>72.367226000000002</v>
      </c>
      <c r="H40" s="79">
        <v>73.756004000000004</v>
      </c>
      <c r="I40" s="80"/>
      <c r="J40" s="81" t="s">
        <v>62</v>
      </c>
      <c r="K40" s="77">
        <v>58.158107999999999</v>
      </c>
      <c r="L40" s="77">
        <v>3.2</v>
      </c>
      <c r="M40" s="78">
        <v>52.043495</v>
      </c>
      <c r="N40" s="82">
        <v>52.875</v>
      </c>
      <c r="O40" s="83"/>
      <c r="P40" s="84" t="s">
        <v>62</v>
      </c>
      <c r="Q40" s="85">
        <f t="shared" si="0"/>
        <v>6.0161170000000084</v>
      </c>
      <c r="R40" s="86">
        <v>10.295</v>
      </c>
      <c r="S40" s="86">
        <v>10.657999999999999</v>
      </c>
      <c r="T40" s="87">
        <v>0.81899999999999995</v>
      </c>
      <c r="W40" s="88">
        <f t="shared" si="1"/>
        <v>1.6173594410423906</v>
      </c>
      <c r="X40" s="73">
        <f t="shared" si="2"/>
        <v>0.79835944104239065</v>
      </c>
    </row>
    <row r="41" spans="1:24" s="2" customFormat="1" ht="14.25" customHeight="1" x14ac:dyDescent="0.2">
      <c r="A41" s="73"/>
      <c r="B41" s="74" t="s">
        <v>78</v>
      </c>
      <c r="C41" s="75">
        <v>24</v>
      </c>
      <c r="D41" s="76" t="s">
        <v>62</v>
      </c>
      <c r="E41" s="77">
        <v>64.159012000000004</v>
      </c>
      <c r="F41" s="77">
        <v>4</v>
      </c>
      <c r="G41" s="78">
        <v>76.751807999999997</v>
      </c>
      <c r="H41" s="79">
        <v>78.224013999999997</v>
      </c>
      <c r="I41" s="80"/>
      <c r="J41" s="81" t="s">
        <v>62</v>
      </c>
      <c r="K41" s="77">
        <v>58.110317000000002</v>
      </c>
      <c r="L41" s="77">
        <v>3.2</v>
      </c>
      <c r="M41" s="78">
        <v>49.658363000000001</v>
      </c>
      <c r="N41" s="82">
        <v>50.450499999999998</v>
      </c>
      <c r="O41" s="83"/>
      <c r="P41" s="84" t="s">
        <v>62</v>
      </c>
      <c r="Q41" s="85">
        <f t="shared" si="0"/>
        <v>6.0486950000000022</v>
      </c>
      <c r="R41" s="86">
        <v>10.295</v>
      </c>
      <c r="S41" s="86">
        <v>10.657999999999999</v>
      </c>
      <c r="T41" s="87">
        <v>0.81899999999999995</v>
      </c>
      <c r="W41" s="88">
        <f t="shared" si="1"/>
        <v>2.0386569548626254</v>
      </c>
      <c r="X41" s="73">
        <f t="shared" si="2"/>
        <v>1.2196569548626255</v>
      </c>
    </row>
    <row r="42" spans="1:24" s="2" customFormat="1" ht="14.25" customHeight="1" x14ac:dyDescent="0.2">
      <c r="A42" s="73"/>
      <c r="B42" s="74" t="s">
        <v>79</v>
      </c>
      <c r="C42" s="75">
        <v>24</v>
      </c>
      <c r="D42" s="76" t="s">
        <v>62</v>
      </c>
      <c r="E42" s="77">
        <v>64.273598000000007</v>
      </c>
      <c r="F42" s="77">
        <v>4</v>
      </c>
      <c r="G42" s="78">
        <v>80.584136999999998</v>
      </c>
      <c r="H42" s="79">
        <v>82.135009999999994</v>
      </c>
      <c r="I42" s="80"/>
      <c r="J42" s="81" t="s">
        <v>62</v>
      </c>
      <c r="K42" s="77">
        <v>57.959434999999999</v>
      </c>
      <c r="L42" s="77">
        <v>3.2</v>
      </c>
      <c r="M42" s="78">
        <v>48.672890000000002</v>
      </c>
      <c r="N42" s="82">
        <v>49.445492000000002</v>
      </c>
      <c r="O42" s="83"/>
      <c r="P42" s="84" t="s">
        <v>62</v>
      </c>
      <c r="Q42" s="85">
        <f t="shared" si="0"/>
        <v>6.3141630000000077</v>
      </c>
      <c r="R42" s="86">
        <v>10.295</v>
      </c>
      <c r="S42" s="86">
        <v>10.657999999999999</v>
      </c>
      <c r="T42" s="87">
        <v>0.81899999999999995</v>
      </c>
      <c r="W42" s="88">
        <f t="shared" si="1"/>
        <v>2.3583792224977764</v>
      </c>
      <c r="X42" s="73">
        <f t="shared" si="2"/>
        <v>1.5393792224977765</v>
      </c>
    </row>
    <row r="43" spans="1:24" s="2" customFormat="1" ht="14.25" customHeight="1" x14ac:dyDescent="0.2">
      <c r="A43" s="73"/>
      <c r="B43" s="74" t="s">
        <v>80</v>
      </c>
      <c r="C43" s="75">
        <v>24</v>
      </c>
      <c r="D43" s="76" t="s">
        <v>62</v>
      </c>
      <c r="E43" s="77">
        <v>64.269820999999993</v>
      </c>
      <c r="F43" s="77">
        <v>4</v>
      </c>
      <c r="G43" s="78">
        <v>88.169394999999994</v>
      </c>
      <c r="H43" s="79">
        <v>89.866012999999995</v>
      </c>
      <c r="I43" s="80"/>
      <c r="J43" s="81" t="s">
        <v>62</v>
      </c>
      <c r="K43" s="77">
        <v>58.111794000000003</v>
      </c>
      <c r="L43" s="77">
        <v>3.2</v>
      </c>
      <c r="M43" s="78">
        <v>46.367801999999998</v>
      </c>
      <c r="N43" s="82">
        <v>47.107501999999997</v>
      </c>
      <c r="O43" s="83"/>
      <c r="P43" s="84" t="s">
        <v>62</v>
      </c>
      <c r="Q43" s="85">
        <f t="shared" si="0"/>
        <v>6.1580269999999899</v>
      </c>
      <c r="R43" s="86">
        <v>10.295</v>
      </c>
      <c r="S43" s="86">
        <v>10.657999999999999</v>
      </c>
      <c r="T43" s="87">
        <v>0.81899999999999995</v>
      </c>
      <c r="W43" s="88">
        <f t="shared" si="1"/>
        <v>2.9721150762715065</v>
      </c>
      <c r="X43" s="73">
        <f t="shared" si="2"/>
        <v>2.1531150762715066</v>
      </c>
    </row>
    <row r="44" spans="1:24" s="2" customFormat="1" ht="14.25" customHeight="1" x14ac:dyDescent="0.2">
      <c r="A44" s="73"/>
      <c r="B44" s="74" t="s">
        <v>81</v>
      </c>
      <c r="C44" s="75">
        <v>24</v>
      </c>
      <c r="D44" s="76" t="s">
        <v>62</v>
      </c>
      <c r="E44" s="77">
        <v>63.844577999999998</v>
      </c>
      <c r="F44" s="77">
        <v>4</v>
      </c>
      <c r="G44" s="78">
        <v>64.376778000000002</v>
      </c>
      <c r="H44" s="79">
        <v>65.601012999999995</v>
      </c>
      <c r="I44" s="80"/>
      <c r="J44" s="81" t="s">
        <v>62</v>
      </c>
      <c r="K44" s="77">
        <v>58.971049999999998</v>
      </c>
      <c r="L44" s="77">
        <v>3.2</v>
      </c>
      <c r="M44" s="78">
        <v>40.687424</v>
      </c>
      <c r="N44" s="82">
        <v>41.354996</v>
      </c>
      <c r="O44" s="83"/>
      <c r="P44" s="84" t="s">
        <v>62</v>
      </c>
      <c r="Q44" s="85">
        <f t="shared" si="0"/>
        <v>4.8735280000000003</v>
      </c>
      <c r="R44" s="86">
        <v>10.295</v>
      </c>
      <c r="S44" s="86">
        <v>10.657999999999999</v>
      </c>
      <c r="T44" s="87">
        <v>0.81899999999999995</v>
      </c>
      <c r="W44" s="88">
        <f t="shared" si="1"/>
        <v>1.7107281093344842</v>
      </c>
      <c r="X44" s="73">
        <f t="shared" si="2"/>
        <v>0.89172810933448421</v>
      </c>
    </row>
    <row r="45" spans="1:24" s="2" customFormat="1" ht="14.25" customHeight="1" x14ac:dyDescent="0.2">
      <c r="A45" s="73"/>
      <c r="B45" s="74" t="s">
        <v>82</v>
      </c>
      <c r="C45" s="75">
        <v>24</v>
      </c>
      <c r="D45" s="76" t="s">
        <v>62</v>
      </c>
      <c r="E45" s="77">
        <v>64.030692999999999</v>
      </c>
      <c r="F45" s="77">
        <v>4</v>
      </c>
      <c r="G45" s="78">
        <v>61.141613</v>
      </c>
      <c r="H45" s="79">
        <v>62.310009000000001</v>
      </c>
      <c r="I45" s="80"/>
      <c r="J45" s="81" t="s">
        <v>62</v>
      </c>
      <c r="K45" s="77">
        <v>58.637042999999998</v>
      </c>
      <c r="L45" s="77">
        <v>3.2</v>
      </c>
      <c r="M45" s="78">
        <v>51.089911999999998</v>
      </c>
      <c r="N45" s="82">
        <v>51.918995000000002</v>
      </c>
      <c r="O45" s="83"/>
      <c r="P45" s="84" t="s">
        <v>62</v>
      </c>
      <c r="Q45" s="85">
        <f t="shared" si="0"/>
        <v>5.3936500000000009</v>
      </c>
      <c r="R45" s="86">
        <v>10.295</v>
      </c>
      <c r="S45" s="86">
        <v>10.657999999999999</v>
      </c>
      <c r="T45" s="87">
        <v>0.81899999999999995</v>
      </c>
      <c r="W45" s="88">
        <f t="shared" si="1"/>
        <v>0.91917848471759311</v>
      </c>
      <c r="X45" s="73">
        <f t="shared" si="2"/>
        <v>0.10017848471759316</v>
      </c>
    </row>
    <row r="46" spans="1:24" ht="14.25" customHeight="1" x14ac:dyDescent="0.25">
      <c r="A46" s="18"/>
      <c r="B46" s="58" t="s">
        <v>83</v>
      </c>
      <c r="C46" s="59">
        <v>24</v>
      </c>
      <c r="D46" s="60" t="s">
        <v>62</v>
      </c>
      <c r="E46" s="61">
        <v>63.932774000000002</v>
      </c>
      <c r="F46" s="61">
        <v>4</v>
      </c>
      <c r="G46" s="62">
        <v>61.192959000000002</v>
      </c>
      <c r="H46" s="63">
        <v>62.359015999999997</v>
      </c>
      <c r="I46" s="64"/>
      <c r="J46" s="65" t="s">
        <v>62</v>
      </c>
      <c r="K46" s="61">
        <v>57.930241000000002</v>
      </c>
      <c r="L46" s="61">
        <v>3.2</v>
      </c>
      <c r="M46" s="62">
        <v>51.884205000000001</v>
      </c>
      <c r="N46" s="66">
        <v>52.707000999999998</v>
      </c>
      <c r="O46" s="67"/>
      <c r="P46" s="68" t="s">
        <v>62</v>
      </c>
      <c r="Q46" s="69">
        <f t="shared" si="0"/>
        <v>6.0025329999999997</v>
      </c>
      <c r="R46" s="70">
        <v>9.3087549999999997</v>
      </c>
      <c r="S46" s="70">
        <v>9.6520150000000005</v>
      </c>
      <c r="T46" s="71">
        <v>0.90771299999999999</v>
      </c>
      <c r="W46" s="72">
        <f t="shared" si="1"/>
        <v>0.90657111839486104</v>
      </c>
      <c r="X46" s="18">
        <f t="shared" si="2"/>
        <v>-1.1418816051389502E-3</v>
      </c>
    </row>
    <row r="47" spans="1:24" ht="14.25" customHeight="1" x14ac:dyDescent="0.25">
      <c r="A47" s="18"/>
      <c r="B47" s="58" t="s">
        <v>84</v>
      </c>
      <c r="C47" s="59">
        <v>24</v>
      </c>
      <c r="D47" s="60" t="s">
        <v>62</v>
      </c>
      <c r="E47" s="61">
        <v>64.088654000000005</v>
      </c>
      <c r="F47" s="61">
        <v>4</v>
      </c>
      <c r="G47" s="62">
        <v>60.885528999999998</v>
      </c>
      <c r="H47" s="63">
        <v>62.051017999999999</v>
      </c>
      <c r="I47" s="64"/>
      <c r="J47" s="65" t="s">
        <v>62</v>
      </c>
      <c r="K47" s="61">
        <v>57.964179999999999</v>
      </c>
      <c r="L47" s="61">
        <v>3.2</v>
      </c>
      <c r="M47" s="62">
        <v>52.094436999999999</v>
      </c>
      <c r="N47" s="66">
        <v>52.921497000000002</v>
      </c>
      <c r="O47" s="67"/>
      <c r="P47" s="68" t="s">
        <v>62</v>
      </c>
      <c r="Q47" s="69">
        <f t="shared" si="0"/>
        <v>6.1244740000000064</v>
      </c>
      <c r="R47" s="70">
        <v>8.7910789999999999</v>
      </c>
      <c r="S47" s="70">
        <v>9.1295210000000004</v>
      </c>
      <c r="T47" s="71">
        <v>0.883602</v>
      </c>
      <c r="W47" s="72">
        <f t="shared" si="1"/>
        <v>0.88246027842130614</v>
      </c>
      <c r="X47" s="18">
        <f t="shared" si="2"/>
        <v>-1.141721578693855E-3</v>
      </c>
    </row>
    <row r="48" spans="1:24" ht="14.25" customHeight="1" x14ac:dyDescent="0.25">
      <c r="A48" s="18"/>
      <c r="B48" s="58" t="s">
        <v>85</v>
      </c>
      <c r="C48" s="59">
        <v>24</v>
      </c>
      <c r="D48" s="60" t="s">
        <v>62</v>
      </c>
      <c r="E48" s="61">
        <v>63.971634000000002</v>
      </c>
      <c r="F48" s="61">
        <v>4</v>
      </c>
      <c r="G48" s="62">
        <v>60.530281000000002</v>
      </c>
      <c r="H48" s="63">
        <v>61.685009000000001</v>
      </c>
      <c r="I48" s="64"/>
      <c r="J48" s="65" t="s">
        <v>62</v>
      </c>
      <c r="K48" s="61">
        <v>57.849151999999997</v>
      </c>
      <c r="L48" s="61">
        <v>3.2</v>
      </c>
      <c r="M48" s="62">
        <v>52.305233000000001</v>
      </c>
      <c r="N48" s="66">
        <v>53.132503999999997</v>
      </c>
      <c r="O48" s="67"/>
      <c r="P48" s="68" t="s">
        <v>62</v>
      </c>
      <c r="Q48" s="69">
        <f t="shared" si="0"/>
        <v>6.1224820000000051</v>
      </c>
      <c r="R48" s="70">
        <v>8.2250499999999995</v>
      </c>
      <c r="S48" s="70">
        <v>8.552505</v>
      </c>
      <c r="T48" s="71">
        <v>0.84753699999999998</v>
      </c>
      <c r="W48" s="72">
        <f t="shared" si="1"/>
        <v>0.84640760783673841</v>
      </c>
      <c r="X48" s="18">
        <f t="shared" si="2"/>
        <v>-1.1293921632615778E-3</v>
      </c>
    </row>
    <row r="49" spans="1:24" ht="14.25" customHeight="1" x14ac:dyDescent="0.25">
      <c r="A49" s="18"/>
      <c r="B49" s="58" t="s">
        <v>86</v>
      </c>
      <c r="C49" s="59">
        <v>24</v>
      </c>
      <c r="D49" s="60" t="s">
        <v>62</v>
      </c>
      <c r="E49" s="61">
        <v>63.940497999999998</v>
      </c>
      <c r="F49" s="61">
        <v>4</v>
      </c>
      <c r="G49" s="62">
        <v>60.594783999999997</v>
      </c>
      <c r="H49" s="63">
        <v>61.749786</v>
      </c>
      <c r="I49" s="64"/>
      <c r="J49" s="65" t="s">
        <v>62</v>
      </c>
      <c r="K49" s="61">
        <v>57.772793</v>
      </c>
      <c r="L49" s="61">
        <v>3.2</v>
      </c>
      <c r="M49" s="62">
        <v>51.943638</v>
      </c>
      <c r="N49" s="66">
        <v>52.763236999999997</v>
      </c>
      <c r="O49" s="67"/>
      <c r="P49" s="68" t="s">
        <v>62</v>
      </c>
      <c r="Q49" s="69">
        <f t="shared" si="0"/>
        <v>6.167704999999998</v>
      </c>
      <c r="R49" s="70">
        <v>8.6511429999999994</v>
      </c>
      <c r="S49" s="70">
        <v>8.9865490000000001</v>
      </c>
      <c r="T49" s="71">
        <v>0.87465899999999996</v>
      </c>
      <c r="W49" s="72">
        <f t="shared" si="1"/>
        <v>0.87353161932149759</v>
      </c>
      <c r="X49" s="18">
        <f t="shared" si="2"/>
        <v>-1.1273806785023766E-3</v>
      </c>
    </row>
    <row r="50" spans="1:24" ht="14.25" customHeight="1" x14ac:dyDescent="0.25">
      <c r="A50" s="18"/>
      <c r="B50" s="58" t="s">
        <v>87</v>
      </c>
      <c r="C50" s="59">
        <v>24</v>
      </c>
      <c r="D50" s="60" t="s">
        <v>62</v>
      </c>
      <c r="E50" s="61">
        <v>64.056067999999996</v>
      </c>
      <c r="F50" s="61">
        <v>4</v>
      </c>
      <c r="G50" s="62">
        <v>61.675590999999997</v>
      </c>
      <c r="H50" s="63">
        <v>62.855007000000001</v>
      </c>
      <c r="I50" s="64"/>
      <c r="J50" s="65" t="s">
        <v>62</v>
      </c>
      <c r="K50" s="61">
        <v>57.993125999999997</v>
      </c>
      <c r="L50" s="61">
        <v>3.2</v>
      </c>
      <c r="M50" s="62">
        <v>52.701534000000002</v>
      </c>
      <c r="N50" s="66">
        <v>53.538994000000002</v>
      </c>
      <c r="O50" s="67"/>
      <c r="P50" s="68" t="s">
        <v>62</v>
      </c>
      <c r="Q50" s="69">
        <f t="shared" si="0"/>
        <v>6.0629419999999996</v>
      </c>
      <c r="R50" s="70">
        <v>8.9740579999999994</v>
      </c>
      <c r="S50" s="70">
        <v>9.3160130000000105</v>
      </c>
      <c r="T50" s="71">
        <v>0.89553700000000003</v>
      </c>
      <c r="W50" s="72">
        <f t="shared" si="1"/>
        <v>0.89436914938090328</v>
      </c>
      <c r="X50" s="18">
        <f t="shared" si="2"/>
        <v>-1.1678506190967441E-3</v>
      </c>
    </row>
    <row r="51" spans="1:24" ht="14.25" customHeight="1" x14ac:dyDescent="0.25">
      <c r="A51" s="18"/>
      <c r="B51" s="58" t="s">
        <v>88</v>
      </c>
      <c r="C51" s="59">
        <v>24</v>
      </c>
      <c r="D51" s="60" t="s">
        <v>62</v>
      </c>
      <c r="E51" s="61">
        <v>63.738242999999997</v>
      </c>
      <c r="F51" s="61">
        <v>4</v>
      </c>
      <c r="G51" s="62">
        <v>61.780456999999998</v>
      </c>
      <c r="H51" s="63">
        <v>62.951008000000002</v>
      </c>
      <c r="I51" s="64"/>
      <c r="J51" s="65" t="s">
        <v>62</v>
      </c>
      <c r="K51" s="61">
        <v>56.981129000000003</v>
      </c>
      <c r="L51" s="61">
        <v>3.2</v>
      </c>
      <c r="M51" s="62">
        <v>52.572769000000001</v>
      </c>
      <c r="N51" s="66">
        <v>53.381996000000001</v>
      </c>
      <c r="O51" s="67"/>
      <c r="P51" s="68" t="s">
        <v>62</v>
      </c>
      <c r="Q51" s="69">
        <f t="shared" si="0"/>
        <v>6.7571139999999943</v>
      </c>
      <c r="R51" s="70">
        <v>9.2076879999999992</v>
      </c>
      <c r="S51" s="70">
        <v>9.5690119999999901</v>
      </c>
      <c r="T51" s="71">
        <v>0.94343699999999997</v>
      </c>
      <c r="W51" s="72">
        <f t="shared" si="1"/>
        <v>0.9421220486408497</v>
      </c>
      <c r="X51" s="18">
        <f t="shared" si="2"/>
        <v>-1.3149513591502737E-3</v>
      </c>
    </row>
    <row r="52" spans="1:24" ht="14.25" customHeight="1" x14ac:dyDescent="0.25">
      <c r="A52" s="18"/>
      <c r="B52" s="58" t="s">
        <v>89</v>
      </c>
      <c r="C52" s="59">
        <v>24</v>
      </c>
      <c r="D52" s="60" t="s">
        <v>62</v>
      </c>
      <c r="E52" s="61">
        <v>64.112899999999996</v>
      </c>
      <c r="F52" s="61">
        <v>4</v>
      </c>
      <c r="G52" s="62">
        <v>61.629416999999997</v>
      </c>
      <c r="H52" s="63">
        <v>62.810012999999998</v>
      </c>
      <c r="I52" s="64"/>
      <c r="J52" s="65" t="s">
        <v>62</v>
      </c>
      <c r="K52" s="61">
        <v>58.033909000000001</v>
      </c>
      <c r="L52" s="61">
        <v>3.2</v>
      </c>
      <c r="M52" s="62">
        <v>52.058124999999997</v>
      </c>
      <c r="N52" s="66">
        <v>52.886501000000003</v>
      </c>
      <c r="O52" s="67"/>
      <c r="P52" s="68" t="s">
        <v>62</v>
      </c>
      <c r="Q52" s="69">
        <f t="shared" si="0"/>
        <v>6.0789909999999949</v>
      </c>
      <c r="R52" s="70">
        <v>9.5712960000000002</v>
      </c>
      <c r="S52" s="70">
        <v>9.9235120000000006</v>
      </c>
      <c r="T52" s="71">
        <v>0.93126100000000001</v>
      </c>
      <c r="W52" s="72">
        <f t="shared" si="1"/>
        <v>0.9301041602186747</v>
      </c>
      <c r="X52" s="18">
        <f t="shared" si="2"/>
        <v>-1.1568397813253029E-3</v>
      </c>
    </row>
    <row r="53" spans="1:24" ht="14.25" customHeight="1" x14ac:dyDescent="0.25">
      <c r="A53" s="18"/>
      <c r="B53" s="58" t="s">
        <v>90</v>
      </c>
      <c r="C53" s="59">
        <v>24</v>
      </c>
      <c r="D53" s="60" t="s">
        <v>62</v>
      </c>
      <c r="E53" s="61">
        <v>63.858142999999998</v>
      </c>
      <c r="F53" s="61">
        <v>4</v>
      </c>
      <c r="G53" s="62">
        <v>61.061999999999998</v>
      </c>
      <c r="H53" s="63">
        <v>62.223002999999999</v>
      </c>
      <c r="I53" s="64"/>
      <c r="J53" s="65" t="s">
        <v>62</v>
      </c>
      <c r="K53" s="61">
        <v>57.779411000000003</v>
      </c>
      <c r="L53" s="61">
        <v>3.2</v>
      </c>
      <c r="M53" s="62">
        <v>52.230803999999999</v>
      </c>
      <c r="N53" s="66">
        <v>53.055</v>
      </c>
      <c r="O53" s="67"/>
      <c r="P53" s="68" t="s">
        <v>62</v>
      </c>
      <c r="Q53" s="69">
        <f t="shared" si="0"/>
        <v>6.0787319999999951</v>
      </c>
      <c r="R53" s="70">
        <v>8.8312030000000004</v>
      </c>
      <c r="S53" s="70">
        <v>9.1680030000000006</v>
      </c>
      <c r="T53" s="71">
        <v>0.88258000000000003</v>
      </c>
      <c r="W53" s="72">
        <f t="shared" si="1"/>
        <v>0.88144083668955586</v>
      </c>
      <c r="X53" s="18">
        <f t="shared" si="2"/>
        <v>-1.139163310444169E-3</v>
      </c>
    </row>
    <row r="54" spans="1:24" ht="14.25" customHeight="1" x14ac:dyDescent="0.25">
      <c r="A54" s="18"/>
      <c r="B54" s="58" t="s">
        <v>91</v>
      </c>
      <c r="C54" s="59">
        <v>24</v>
      </c>
      <c r="D54" s="60" t="s">
        <v>62</v>
      </c>
      <c r="E54" s="61">
        <v>64.037552000000005</v>
      </c>
      <c r="F54" s="61">
        <v>4</v>
      </c>
      <c r="G54" s="62">
        <v>61.033428000000001</v>
      </c>
      <c r="H54" s="63">
        <v>62.200015999999998</v>
      </c>
      <c r="I54" s="64"/>
      <c r="J54" s="65" t="s">
        <v>62</v>
      </c>
      <c r="K54" s="61">
        <v>57.878773000000002</v>
      </c>
      <c r="L54" s="61">
        <v>3.2</v>
      </c>
      <c r="M54" s="62">
        <v>52.214351999999998</v>
      </c>
      <c r="N54" s="66">
        <v>53.040993</v>
      </c>
      <c r="O54" s="67"/>
      <c r="P54" s="68" t="s">
        <v>62</v>
      </c>
      <c r="Q54" s="69">
        <f t="shared" si="0"/>
        <v>6.1587790000000027</v>
      </c>
      <c r="R54" s="70">
        <v>8.8190779999999993</v>
      </c>
      <c r="S54" s="70">
        <v>9.1590229999999995</v>
      </c>
      <c r="T54" s="71">
        <v>0.88747200000000004</v>
      </c>
      <c r="W54" s="72">
        <f t="shared" si="1"/>
        <v>0.88632869253816038</v>
      </c>
      <c r="X54" s="18">
        <f t="shared" si="2"/>
        <v>-1.1433074618396599E-3</v>
      </c>
    </row>
    <row r="55" spans="1:24" ht="14.25" customHeight="1" thickBot="1" x14ac:dyDescent="0.3">
      <c r="A55" s="18"/>
      <c r="B55" s="58" t="s">
        <v>92</v>
      </c>
      <c r="C55" s="59">
        <v>24</v>
      </c>
      <c r="D55" s="60" t="s">
        <v>62</v>
      </c>
      <c r="E55" s="61">
        <v>64.083168000000001</v>
      </c>
      <c r="F55" s="61">
        <v>4</v>
      </c>
      <c r="G55" s="62">
        <v>62.744114000000003</v>
      </c>
      <c r="H55" s="63">
        <v>63.945014999999998</v>
      </c>
      <c r="I55" s="64"/>
      <c r="J55" s="65" t="s">
        <v>62</v>
      </c>
      <c r="K55" s="61">
        <v>57.995102000000003</v>
      </c>
      <c r="L55" s="61">
        <v>3.2</v>
      </c>
      <c r="M55" s="62">
        <v>51.917870000000001</v>
      </c>
      <c r="N55" s="66">
        <v>52.742992000000001</v>
      </c>
      <c r="O55" s="67"/>
      <c r="P55" s="68" t="s">
        <v>62</v>
      </c>
      <c r="Q55" s="69">
        <f t="shared" si="0"/>
        <v>6.0880659999999978</v>
      </c>
      <c r="R55" s="70">
        <v>10.826241</v>
      </c>
      <c r="S55" s="70">
        <v>11.202023000000001</v>
      </c>
      <c r="T55" s="71">
        <v>1.011045</v>
      </c>
      <c r="W55" s="72">
        <f t="shared" si="1"/>
        <v>1.0098594322004124</v>
      </c>
      <c r="X55" s="18">
        <f t="shared" si="2"/>
        <v>-1.1855677995875613E-3</v>
      </c>
    </row>
    <row r="56" spans="1:24" ht="14.25" hidden="1" customHeight="1" x14ac:dyDescent="0.25">
      <c r="A56" s="18"/>
      <c r="B56" s="58" t="s">
        <v>54</v>
      </c>
      <c r="C56" s="59" t="s">
        <v>54</v>
      </c>
      <c r="D56" s="60" t="s">
        <v>62</v>
      </c>
      <c r="E56" s="61" t="s">
        <v>54</v>
      </c>
      <c r="F56" s="61" t="s">
        <v>54</v>
      </c>
      <c r="G56" s="62" t="s">
        <v>54</v>
      </c>
      <c r="H56" s="63" t="s">
        <v>54</v>
      </c>
      <c r="I56" s="64"/>
      <c r="J56" s="65" t="s">
        <v>62</v>
      </c>
      <c r="K56" s="61" t="s">
        <v>54</v>
      </c>
      <c r="L56" s="61" t="s">
        <v>54</v>
      </c>
      <c r="M56" s="62" t="s">
        <v>54</v>
      </c>
      <c r="N56" s="66" t="s">
        <v>54</v>
      </c>
      <c r="O56" s="67"/>
      <c r="P56" s="68" t="s">
        <v>54</v>
      </c>
      <c r="Q56" s="69" t="str">
        <f t="shared" si="0"/>
        <v/>
      </c>
      <c r="R56" s="70" t="s">
        <v>54</v>
      </c>
      <c r="S56" s="70" t="s">
        <v>54</v>
      </c>
      <c r="T56" s="71" t="s">
        <v>54</v>
      </c>
    </row>
    <row r="57" spans="1:24" ht="14.25" hidden="1" customHeight="1" x14ac:dyDescent="0.25">
      <c r="A57" s="18"/>
      <c r="B57" s="58" t="s">
        <v>54</v>
      </c>
      <c r="C57" s="59" t="s">
        <v>54</v>
      </c>
      <c r="D57" s="60" t="s">
        <v>62</v>
      </c>
      <c r="E57" s="61" t="s">
        <v>54</v>
      </c>
      <c r="F57" s="61" t="s">
        <v>54</v>
      </c>
      <c r="G57" s="62" t="s">
        <v>54</v>
      </c>
      <c r="H57" s="63" t="s">
        <v>54</v>
      </c>
      <c r="I57" s="64"/>
      <c r="J57" s="65" t="s">
        <v>62</v>
      </c>
      <c r="K57" s="61" t="s">
        <v>54</v>
      </c>
      <c r="L57" s="61" t="s">
        <v>54</v>
      </c>
      <c r="M57" s="62" t="s">
        <v>54</v>
      </c>
      <c r="N57" s="66" t="s">
        <v>54</v>
      </c>
      <c r="O57" s="67"/>
      <c r="P57" s="68" t="s">
        <v>54</v>
      </c>
      <c r="Q57" s="69" t="str">
        <f t="shared" ref="Q57:Q88" si="3">IF(OR(E57="",E57="-",K57="",K57="-"),"",E57-K57)</f>
        <v/>
      </c>
      <c r="R57" s="70" t="s">
        <v>54</v>
      </c>
      <c r="S57" s="70" t="s">
        <v>54</v>
      </c>
      <c r="T57" s="71" t="s">
        <v>54</v>
      </c>
    </row>
    <row r="58" spans="1:24" ht="14.25" hidden="1" customHeight="1" x14ac:dyDescent="0.25">
      <c r="A58" s="18"/>
      <c r="B58" s="58" t="s">
        <v>54</v>
      </c>
      <c r="C58" s="59" t="s">
        <v>54</v>
      </c>
      <c r="D58" s="60" t="s">
        <v>62</v>
      </c>
      <c r="E58" s="61" t="s">
        <v>54</v>
      </c>
      <c r="F58" s="61" t="s">
        <v>54</v>
      </c>
      <c r="G58" s="62" t="s">
        <v>54</v>
      </c>
      <c r="H58" s="63" t="s">
        <v>54</v>
      </c>
      <c r="I58" s="64"/>
      <c r="J58" s="65" t="s">
        <v>62</v>
      </c>
      <c r="K58" s="61" t="s">
        <v>54</v>
      </c>
      <c r="L58" s="61" t="s">
        <v>54</v>
      </c>
      <c r="M58" s="62" t="s">
        <v>54</v>
      </c>
      <c r="N58" s="66" t="s">
        <v>54</v>
      </c>
      <c r="O58" s="67"/>
      <c r="P58" s="68" t="s">
        <v>54</v>
      </c>
      <c r="Q58" s="69" t="str">
        <f t="shared" si="3"/>
        <v/>
      </c>
      <c r="R58" s="70" t="s">
        <v>54</v>
      </c>
      <c r="S58" s="70" t="s">
        <v>54</v>
      </c>
      <c r="T58" s="71" t="s">
        <v>54</v>
      </c>
    </row>
    <row r="59" spans="1:24" ht="14.25" hidden="1" customHeight="1" x14ac:dyDescent="0.25">
      <c r="A59" s="18"/>
      <c r="B59" s="58" t="s">
        <v>54</v>
      </c>
      <c r="C59" s="59" t="s">
        <v>54</v>
      </c>
      <c r="D59" s="60" t="s">
        <v>62</v>
      </c>
      <c r="E59" s="61" t="s">
        <v>54</v>
      </c>
      <c r="F59" s="61" t="s">
        <v>54</v>
      </c>
      <c r="G59" s="62" t="s">
        <v>54</v>
      </c>
      <c r="H59" s="63" t="s">
        <v>54</v>
      </c>
      <c r="I59" s="64"/>
      <c r="J59" s="65" t="s">
        <v>62</v>
      </c>
      <c r="K59" s="61" t="s">
        <v>54</v>
      </c>
      <c r="L59" s="61" t="s">
        <v>54</v>
      </c>
      <c r="M59" s="62" t="s">
        <v>54</v>
      </c>
      <c r="N59" s="66" t="s">
        <v>54</v>
      </c>
      <c r="O59" s="67"/>
      <c r="P59" s="68" t="s">
        <v>54</v>
      </c>
      <c r="Q59" s="69" t="str">
        <f t="shared" si="3"/>
        <v/>
      </c>
      <c r="R59" s="70" t="s">
        <v>54</v>
      </c>
      <c r="S59" s="70" t="s">
        <v>54</v>
      </c>
      <c r="T59" s="71" t="s">
        <v>54</v>
      </c>
    </row>
    <row r="60" spans="1:24" ht="14.25" hidden="1" customHeight="1" x14ac:dyDescent="0.25">
      <c r="A60" s="18"/>
      <c r="B60" s="58" t="s">
        <v>54</v>
      </c>
      <c r="C60" s="59" t="s">
        <v>54</v>
      </c>
      <c r="D60" s="60" t="s">
        <v>62</v>
      </c>
      <c r="E60" s="61" t="s">
        <v>54</v>
      </c>
      <c r="F60" s="61" t="s">
        <v>54</v>
      </c>
      <c r="G60" s="62" t="s">
        <v>54</v>
      </c>
      <c r="H60" s="63" t="s">
        <v>54</v>
      </c>
      <c r="I60" s="64"/>
      <c r="J60" s="65" t="s">
        <v>62</v>
      </c>
      <c r="K60" s="61" t="s">
        <v>54</v>
      </c>
      <c r="L60" s="61" t="s">
        <v>54</v>
      </c>
      <c r="M60" s="62" t="s">
        <v>54</v>
      </c>
      <c r="N60" s="66" t="s">
        <v>54</v>
      </c>
      <c r="O60" s="67"/>
      <c r="P60" s="68" t="s">
        <v>54</v>
      </c>
      <c r="Q60" s="69" t="str">
        <f t="shared" si="3"/>
        <v/>
      </c>
      <c r="R60" s="70" t="s">
        <v>54</v>
      </c>
      <c r="S60" s="70" t="s">
        <v>54</v>
      </c>
      <c r="T60" s="71" t="s">
        <v>54</v>
      </c>
    </row>
    <row r="61" spans="1:24" ht="14.25" hidden="1" customHeight="1" x14ac:dyDescent="0.25">
      <c r="A61" s="18"/>
      <c r="B61" s="58" t="s">
        <v>54</v>
      </c>
      <c r="C61" s="59" t="s">
        <v>54</v>
      </c>
      <c r="D61" s="60" t="s">
        <v>62</v>
      </c>
      <c r="E61" s="61" t="s">
        <v>54</v>
      </c>
      <c r="F61" s="61" t="s">
        <v>54</v>
      </c>
      <c r="G61" s="62" t="s">
        <v>54</v>
      </c>
      <c r="H61" s="63" t="s">
        <v>54</v>
      </c>
      <c r="I61" s="64"/>
      <c r="J61" s="65" t="s">
        <v>62</v>
      </c>
      <c r="K61" s="61" t="s">
        <v>54</v>
      </c>
      <c r="L61" s="61" t="s">
        <v>54</v>
      </c>
      <c r="M61" s="62" t="s">
        <v>54</v>
      </c>
      <c r="N61" s="66" t="s">
        <v>54</v>
      </c>
      <c r="O61" s="67"/>
      <c r="P61" s="68" t="s">
        <v>54</v>
      </c>
      <c r="Q61" s="69" t="str">
        <f t="shared" si="3"/>
        <v/>
      </c>
      <c r="R61" s="70" t="s">
        <v>54</v>
      </c>
      <c r="S61" s="70" t="s">
        <v>54</v>
      </c>
      <c r="T61" s="71" t="s">
        <v>54</v>
      </c>
    </row>
    <row r="62" spans="1:24" ht="14.25" hidden="1" customHeight="1" x14ac:dyDescent="0.25">
      <c r="A62" s="18"/>
      <c r="B62" s="58" t="s">
        <v>54</v>
      </c>
      <c r="C62" s="59" t="s">
        <v>54</v>
      </c>
      <c r="D62" s="60" t="s">
        <v>62</v>
      </c>
      <c r="E62" s="61" t="s">
        <v>54</v>
      </c>
      <c r="F62" s="61" t="s">
        <v>54</v>
      </c>
      <c r="G62" s="62" t="s">
        <v>54</v>
      </c>
      <c r="H62" s="63" t="s">
        <v>54</v>
      </c>
      <c r="I62" s="64"/>
      <c r="J62" s="65" t="s">
        <v>62</v>
      </c>
      <c r="K62" s="61" t="s">
        <v>54</v>
      </c>
      <c r="L62" s="61" t="s">
        <v>54</v>
      </c>
      <c r="M62" s="62" t="s">
        <v>54</v>
      </c>
      <c r="N62" s="66" t="s">
        <v>54</v>
      </c>
      <c r="O62" s="67"/>
      <c r="P62" s="68" t="s">
        <v>54</v>
      </c>
      <c r="Q62" s="69" t="str">
        <f t="shared" si="3"/>
        <v/>
      </c>
      <c r="R62" s="70" t="s">
        <v>54</v>
      </c>
      <c r="S62" s="70" t="s">
        <v>54</v>
      </c>
      <c r="T62" s="71" t="s">
        <v>54</v>
      </c>
    </row>
    <row r="63" spans="1:24" ht="14.25" hidden="1" customHeight="1" x14ac:dyDescent="0.25">
      <c r="A63" s="18"/>
      <c r="B63" s="58" t="s">
        <v>54</v>
      </c>
      <c r="C63" s="59" t="s">
        <v>54</v>
      </c>
      <c r="D63" s="60" t="s">
        <v>62</v>
      </c>
      <c r="E63" s="61" t="s">
        <v>54</v>
      </c>
      <c r="F63" s="61" t="s">
        <v>54</v>
      </c>
      <c r="G63" s="62" t="s">
        <v>54</v>
      </c>
      <c r="H63" s="63" t="s">
        <v>54</v>
      </c>
      <c r="I63" s="64"/>
      <c r="J63" s="65" t="s">
        <v>62</v>
      </c>
      <c r="K63" s="61" t="s">
        <v>54</v>
      </c>
      <c r="L63" s="61" t="s">
        <v>54</v>
      </c>
      <c r="M63" s="62" t="s">
        <v>54</v>
      </c>
      <c r="N63" s="66" t="s">
        <v>54</v>
      </c>
      <c r="O63" s="67"/>
      <c r="P63" s="68" t="s">
        <v>54</v>
      </c>
      <c r="Q63" s="69" t="str">
        <f t="shared" si="3"/>
        <v/>
      </c>
      <c r="R63" s="70" t="s">
        <v>54</v>
      </c>
      <c r="S63" s="70" t="s">
        <v>54</v>
      </c>
      <c r="T63" s="71" t="s">
        <v>54</v>
      </c>
    </row>
    <row r="64" spans="1:24" ht="14.25" hidden="1" customHeight="1" x14ac:dyDescent="0.25">
      <c r="A64" s="18"/>
      <c r="B64" s="58" t="s">
        <v>54</v>
      </c>
      <c r="C64" s="59" t="s">
        <v>54</v>
      </c>
      <c r="D64" s="60" t="s">
        <v>62</v>
      </c>
      <c r="E64" s="61" t="s">
        <v>54</v>
      </c>
      <c r="F64" s="61" t="s">
        <v>54</v>
      </c>
      <c r="G64" s="62" t="s">
        <v>54</v>
      </c>
      <c r="H64" s="63" t="s">
        <v>54</v>
      </c>
      <c r="I64" s="64"/>
      <c r="J64" s="65" t="s">
        <v>62</v>
      </c>
      <c r="K64" s="61" t="s">
        <v>54</v>
      </c>
      <c r="L64" s="61" t="s">
        <v>54</v>
      </c>
      <c r="M64" s="62" t="s">
        <v>54</v>
      </c>
      <c r="N64" s="66" t="s">
        <v>54</v>
      </c>
      <c r="O64" s="67"/>
      <c r="P64" s="68" t="s">
        <v>54</v>
      </c>
      <c r="Q64" s="69" t="str">
        <f t="shared" si="3"/>
        <v/>
      </c>
      <c r="R64" s="70" t="s">
        <v>54</v>
      </c>
      <c r="S64" s="70" t="s">
        <v>54</v>
      </c>
      <c r="T64" s="71" t="s">
        <v>54</v>
      </c>
    </row>
    <row r="65" spans="1:20" ht="14.25" hidden="1" customHeight="1" x14ac:dyDescent="0.25">
      <c r="A65" s="18"/>
      <c r="B65" s="58" t="s">
        <v>54</v>
      </c>
      <c r="C65" s="59" t="s">
        <v>54</v>
      </c>
      <c r="D65" s="60" t="s">
        <v>62</v>
      </c>
      <c r="E65" s="61" t="s">
        <v>54</v>
      </c>
      <c r="F65" s="61" t="s">
        <v>54</v>
      </c>
      <c r="G65" s="62" t="s">
        <v>54</v>
      </c>
      <c r="H65" s="63" t="s">
        <v>54</v>
      </c>
      <c r="I65" s="64"/>
      <c r="J65" s="65" t="s">
        <v>62</v>
      </c>
      <c r="K65" s="61" t="s">
        <v>54</v>
      </c>
      <c r="L65" s="61" t="s">
        <v>54</v>
      </c>
      <c r="M65" s="62" t="s">
        <v>54</v>
      </c>
      <c r="N65" s="66" t="s">
        <v>54</v>
      </c>
      <c r="O65" s="67"/>
      <c r="P65" s="68" t="s">
        <v>54</v>
      </c>
      <c r="Q65" s="69" t="str">
        <f t="shared" si="3"/>
        <v/>
      </c>
      <c r="R65" s="70" t="s">
        <v>54</v>
      </c>
      <c r="S65" s="70" t="s">
        <v>54</v>
      </c>
      <c r="T65" s="71" t="s">
        <v>54</v>
      </c>
    </row>
    <row r="66" spans="1:20" ht="14.25" hidden="1" customHeight="1" x14ac:dyDescent="0.25">
      <c r="A66" s="18"/>
      <c r="B66" s="58" t="s">
        <v>54</v>
      </c>
      <c r="C66" s="59" t="s">
        <v>54</v>
      </c>
      <c r="D66" s="60" t="s">
        <v>62</v>
      </c>
      <c r="E66" s="61" t="s">
        <v>54</v>
      </c>
      <c r="F66" s="61" t="s">
        <v>54</v>
      </c>
      <c r="G66" s="62" t="s">
        <v>54</v>
      </c>
      <c r="H66" s="63" t="s">
        <v>54</v>
      </c>
      <c r="I66" s="64"/>
      <c r="J66" s="65" t="s">
        <v>62</v>
      </c>
      <c r="K66" s="61" t="s">
        <v>54</v>
      </c>
      <c r="L66" s="61" t="s">
        <v>54</v>
      </c>
      <c r="M66" s="62" t="s">
        <v>54</v>
      </c>
      <c r="N66" s="66" t="s">
        <v>54</v>
      </c>
      <c r="O66" s="67"/>
      <c r="P66" s="68" t="s">
        <v>54</v>
      </c>
      <c r="Q66" s="69" t="str">
        <f t="shared" si="3"/>
        <v/>
      </c>
      <c r="R66" s="70" t="s">
        <v>54</v>
      </c>
      <c r="S66" s="70" t="s">
        <v>54</v>
      </c>
      <c r="T66" s="71" t="s">
        <v>54</v>
      </c>
    </row>
    <row r="67" spans="1:20" ht="14.25" hidden="1" customHeight="1" x14ac:dyDescent="0.25">
      <c r="A67" s="18"/>
      <c r="B67" s="58" t="s">
        <v>54</v>
      </c>
      <c r="C67" s="59" t="s">
        <v>54</v>
      </c>
      <c r="D67" s="60" t="s">
        <v>62</v>
      </c>
      <c r="E67" s="61" t="s">
        <v>54</v>
      </c>
      <c r="F67" s="61" t="s">
        <v>54</v>
      </c>
      <c r="G67" s="62" t="s">
        <v>54</v>
      </c>
      <c r="H67" s="63" t="s">
        <v>54</v>
      </c>
      <c r="I67" s="64"/>
      <c r="J67" s="65" t="s">
        <v>62</v>
      </c>
      <c r="K67" s="61" t="s">
        <v>54</v>
      </c>
      <c r="L67" s="61" t="s">
        <v>54</v>
      </c>
      <c r="M67" s="62" t="s">
        <v>54</v>
      </c>
      <c r="N67" s="66" t="s">
        <v>54</v>
      </c>
      <c r="O67" s="67"/>
      <c r="P67" s="68" t="s">
        <v>54</v>
      </c>
      <c r="Q67" s="69" t="str">
        <f t="shared" si="3"/>
        <v/>
      </c>
      <c r="R67" s="70" t="s">
        <v>54</v>
      </c>
      <c r="S67" s="70" t="s">
        <v>54</v>
      </c>
      <c r="T67" s="71" t="s">
        <v>54</v>
      </c>
    </row>
    <row r="68" spans="1:20" ht="14.25" hidden="1" customHeight="1" x14ac:dyDescent="0.25">
      <c r="A68" s="18"/>
      <c r="B68" s="58" t="s">
        <v>54</v>
      </c>
      <c r="C68" s="59" t="s">
        <v>54</v>
      </c>
      <c r="D68" s="60" t="s">
        <v>62</v>
      </c>
      <c r="E68" s="61" t="s">
        <v>54</v>
      </c>
      <c r="F68" s="61" t="s">
        <v>54</v>
      </c>
      <c r="G68" s="62" t="s">
        <v>54</v>
      </c>
      <c r="H68" s="63" t="s">
        <v>54</v>
      </c>
      <c r="I68" s="64"/>
      <c r="J68" s="65" t="s">
        <v>62</v>
      </c>
      <c r="K68" s="61" t="s">
        <v>54</v>
      </c>
      <c r="L68" s="61" t="s">
        <v>54</v>
      </c>
      <c r="M68" s="62" t="s">
        <v>54</v>
      </c>
      <c r="N68" s="66" t="s">
        <v>54</v>
      </c>
      <c r="O68" s="67"/>
      <c r="P68" s="68" t="s">
        <v>54</v>
      </c>
      <c r="Q68" s="69" t="str">
        <f t="shared" si="3"/>
        <v/>
      </c>
      <c r="R68" s="70" t="s">
        <v>54</v>
      </c>
      <c r="S68" s="70" t="s">
        <v>54</v>
      </c>
      <c r="T68" s="71" t="s">
        <v>54</v>
      </c>
    </row>
    <row r="69" spans="1:20" ht="14.25" hidden="1" customHeight="1" x14ac:dyDescent="0.25">
      <c r="A69" s="18"/>
      <c r="B69" s="58" t="s">
        <v>54</v>
      </c>
      <c r="C69" s="59" t="s">
        <v>54</v>
      </c>
      <c r="D69" s="60" t="s">
        <v>62</v>
      </c>
      <c r="E69" s="61" t="s">
        <v>54</v>
      </c>
      <c r="F69" s="61" t="s">
        <v>54</v>
      </c>
      <c r="G69" s="62" t="s">
        <v>54</v>
      </c>
      <c r="H69" s="63" t="s">
        <v>54</v>
      </c>
      <c r="I69" s="64"/>
      <c r="J69" s="65" t="s">
        <v>62</v>
      </c>
      <c r="K69" s="61" t="s">
        <v>54</v>
      </c>
      <c r="L69" s="61" t="s">
        <v>54</v>
      </c>
      <c r="M69" s="62" t="s">
        <v>54</v>
      </c>
      <c r="N69" s="66" t="s">
        <v>54</v>
      </c>
      <c r="O69" s="67"/>
      <c r="P69" s="68" t="s">
        <v>54</v>
      </c>
      <c r="Q69" s="69" t="str">
        <f t="shared" si="3"/>
        <v/>
      </c>
      <c r="R69" s="70" t="s">
        <v>54</v>
      </c>
      <c r="S69" s="70" t="s">
        <v>54</v>
      </c>
      <c r="T69" s="71" t="s">
        <v>54</v>
      </c>
    </row>
    <row r="70" spans="1:20" ht="14.25" hidden="1" customHeight="1" x14ac:dyDescent="0.25">
      <c r="A70" s="18"/>
      <c r="B70" s="58" t="s">
        <v>54</v>
      </c>
      <c r="C70" s="59" t="s">
        <v>54</v>
      </c>
      <c r="D70" s="60" t="s">
        <v>62</v>
      </c>
      <c r="E70" s="61" t="s">
        <v>54</v>
      </c>
      <c r="F70" s="61" t="s">
        <v>54</v>
      </c>
      <c r="G70" s="62" t="s">
        <v>54</v>
      </c>
      <c r="H70" s="63" t="s">
        <v>54</v>
      </c>
      <c r="I70" s="64"/>
      <c r="J70" s="65" t="s">
        <v>62</v>
      </c>
      <c r="K70" s="61" t="s">
        <v>54</v>
      </c>
      <c r="L70" s="61" t="s">
        <v>54</v>
      </c>
      <c r="M70" s="62" t="s">
        <v>54</v>
      </c>
      <c r="N70" s="66" t="s">
        <v>54</v>
      </c>
      <c r="O70" s="67"/>
      <c r="P70" s="68" t="s">
        <v>54</v>
      </c>
      <c r="Q70" s="69" t="str">
        <f t="shared" si="3"/>
        <v/>
      </c>
      <c r="R70" s="70" t="s">
        <v>54</v>
      </c>
      <c r="S70" s="70" t="s">
        <v>54</v>
      </c>
      <c r="T70" s="71" t="s">
        <v>54</v>
      </c>
    </row>
    <row r="71" spans="1:20" ht="14.25" hidden="1" customHeight="1" x14ac:dyDescent="0.25">
      <c r="A71" s="18"/>
      <c r="B71" s="58" t="s">
        <v>54</v>
      </c>
      <c r="C71" s="59" t="s">
        <v>54</v>
      </c>
      <c r="D71" s="60" t="s">
        <v>62</v>
      </c>
      <c r="E71" s="61" t="s">
        <v>54</v>
      </c>
      <c r="F71" s="61" t="s">
        <v>54</v>
      </c>
      <c r="G71" s="62" t="s">
        <v>54</v>
      </c>
      <c r="H71" s="63" t="s">
        <v>54</v>
      </c>
      <c r="I71" s="64"/>
      <c r="J71" s="65" t="s">
        <v>62</v>
      </c>
      <c r="K71" s="61" t="s">
        <v>54</v>
      </c>
      <c r="L71" s="61" t="s">
        <v>54</v>
      </c>
      <c r="M71" s="62" t="s">
        <v>54</v>
      </c>
      <c r="N71" s="66" t="s">
        <v>54</v>
      </c>
      <c r="O71" s="67"/>
      <c r="P71" s="68" t="s">
        <v>54</v>
      </c>
      <c r="Q71" s="69" t="str">
        <f t="shared" si="3"/>
        <v/>
      </c>
      <c r="R71" s="70" t="s">
        <v>54</v>
      </c>
      <c r="S71" s="70" t="s">
        <v>54</v>
      </c>
      <c r="T71" s="71" t="s">
        <v>54</v>
      </c>
    </row>
    <row r="72" spans="1:20" ht="14.25" hidden="1" customHeight="1" x14ac:dyDescent="0.25">
      <c r="A72" s="18"/>
      <c r="B72" s="58" t="s">
        <v>54</v>
      </c>
      <c r="C72" s="59" t="s">
        <v>54</v>
      </c>
      <c r="D72" s="60" t="s">
        <v>62</v>
      </c>
      <c r="E72" s="61" t="s">
        <v>54</v>
      </c>
      <c r="F72" s="61" t="s">
        <v>54</v>
      </c>
      <c r="G72" s="62" t="s">
        <v>54</v>
      </c>
      <c r="H72" s="63" t="s">
        <v>54</v>
      </c>
      <c r="I72" s="64"/>
      <c r="J72" s="65" t="s">
        <v>62</v>
      </c>
      <c r="K72" s="61" t="s">
        <v>54</v>
      </c>
      <c r="L72" s="61" t="s">
        <v>54</v>
      </c>
      <c r="M72" s="62" t="s">
        <v>54</v>
      </c>
      <c r="N72" s="66" t="s">
        <v>54</v>
      </c>
      <c r="O72" s="67"/>
      <c r="P72" s="68" t="s">
        <v>54</v>
      </c>
      <c r="Q72" s="69" t="str">
        <f t="shared" si="3"/>
        <v/>
      </c>
      <c r="R72" s="70" t="s">
        <v>54</v>
      </c>
      <c r="S72" s="70" t="s">
        <v>54</v>
      </c>
      <c r="T72" s="71" t="s">
        <v>54</v>
      </c>
    </row>
    <row r="73" spans="1:20" ht="14.25" hidden="1" customHeight="1" x14ac:dyDescent="0.25">
      <c r="A73" s="18"/>
      <c r="B73" s="58" t="s">
        <v>54</v>
      </c>
      <c r="C73" s="59" t="s">
        <v>54</v>
      </c>
      <c r="D73" s="60" t="s">
        <v>62</v>
      </c>
      <c r="E73" s="61" t="s">
        <v>54</v>
      </c>
      <c r="F73" s="61" t="s">
        <v>54</v>
      </c>
      <c r="G73" s="62" t="s">
        <v>54</v>
      </c>
      <c r="H73" s="63" t="s">
        <v>54</v>
      </c>
      <c r="I73" s="64"/>
      <c r="J73" s="65" t="s">
        <v>62</v>
      </c>
      <c r="K73" s="61" t="s">
        <v>54</v>
      </c>
      <c r="L73" s="61" t="s">
        <v>54</v>
      </c>
      <c r="M73" s="62" t="s">
        <v>54</v>
      </c>
      <c r="N73" s="66" t="s">
        <v>54</v>
      </c>
      <c r="O73" s="67"/>
      <c r="P73" s="68" t="s">
        <v>54</v>
      </c>
      <c r="Q73" s="69" t="str">
        <f t="shared" si="3"/>
        <v/>
      </c>
      <c r="R73" s="70" t="s">
        <v>54</v>
      </c>
      <c r="S73" s="70" t="s">
        <v>54</v>
      </c>
      <c r="T73" s="71" t="s">
        <v>54</v>
      </c>
    </row>
    <row r="74" spans="1:20" ht="14.25" hidden="1" customHeight="1" x14ac:dyDescent="0.25">
      <c r="A74" s="18"/>
      <c r="B74" s="58" t="s">
        <v>54</v>
      </c>
      <c r="C74" s="59" t="s">
        <v>54</v>
      </c>
      <c r="D74" s="60" t="s">
        <v>62</v>
      </c>
      <c r="E74" s="61" t="s">
        <v>54</v>
      </c>
      <c r="F74" s="61" t="s">
        <v>54</v>
      </c>
      <c r="G74" s="62" t="s">
        <v>54</v>
      </c>
      <c r="H74" s="63" t="s">
        <v>54</v>
      </c>
      <c r="I74" s="64"/>
      <c r="J74" s="65" t="s">
        <v>62</v>
      </c>
      <c r="K74" s="61" t="s">
        <v>54</v>
      </c>
      <c r="L74" s="61" t="s">
        <v>54</v>
      </c>
      <c r="M74" s="62" t="s">
        <v>54</v>
      </c>
      <c r="N74" s="66" t="s">
        <v>54</v>
      </c>
      <c r="O74" s="67"/>
      <c r="P74" s="68" t="s">
        <v>54</v>
      </c>
      <c r="Q74" s="69" t="str">
        <f t="shared" si="3"/>
        <v/>
      </c>
      <c r="R74" s="70" t="s">
        <v>54</v>
      </c>
      <c r="S74" s="70" t="s">
        <v>54</v>
      </c>
      <c r="T74" s="71" t="s">
        <v>54</v>
      </c>
    </row>
    <row r="75" spans="1:20" ht="14.25" hidden="1" customHeight="1" x14ac:dyDescent="0.25">
      <c r="A75" s="18"/>
      <c r="B75" s="58" t="s">
        <v>54</v>
      </c>
      <c r="C75" s="59" t="s">
        <v>54</v>
      </c>
      <c r="D75" s="60" t="s">
        <v>62</v>
      </c>
      <c r="E75" s="61" t="s">
        <v>54</v>
      </c>
      <c r="F75" s="61" t="s">
        <v>54</v>
      </c>
      <c r="G75" s="62" t="s">
        <v>54</v>
      </c>
      <c r="H75" s="63" t="s">
        <v>54</v>
      </c>
      <c r="I75" s="64"/>
      <c r="J75" s="65" t="s">
        <v>62</v>
      </c>
      <c r="K75" s="61" t="s">
        <v>54</v>
      </c>
      <c r="L75" s="61" t="s">
        <v>54</v>
      </c>
      <c r="M75" s="62" t="s">
        <v>54</v>
      </c>
      <c r="N75" s="66" t="s">
        <v>54</v>
      </c>
      <c r="O75" s="67"/>
      <c r="P75" s="68" t="s">
        <v>54</v>
      </c>
      <c r="Q75" s="69" t="str">
        <f t="shared" si="3"/>
        <v/>
      </c>
      <c r="R75" s="70" t="s">
        <v>54</v>
      </c>
      <c r="S75" s="70" t="s">
        <v>54</v>
      </c>
      <c r="T75" s="71" t="s">
        <v>54</v>
      </c>
    </row>
    <row r="76" spans="1:20" ht="14.25" hidden="1" customHeight="1" x14ac:dyDescent="0.25">
      <c r="A76" s="18"/>
      <c r="B76" s="58" t="s">
        <v>54</v>
      </c>
      <c r="C76" s="59" t="s">
        <v>54</v>
      </c>
      <c r="D76" s="60" t="s">
        <v>62</v>
      </c>
      <c r="E76" s="61" t="s">
        <v>54</v>
      </c>
      <c r="F76" s="61" t="s">
        <v>54</v>
      </c>
      <c r="G76" s="62" t="s">
        <v>54</v>
      </c>
      <c r="H76" s="63" t="s">
        <v>54</v>
      </c>
      <c r="I76" s="64"/>
      <c r="J76" s="65" t="s">
        <v>62</v>
      </c>
      <c r="K76" s="61" t="s">
        <v>54</v>
      </c>
      <c r="L76" s="61" t="s">
        <v>54</v>
      </c>
      <c r="M76" s="62" t="s">
        <v>54</v>
      </c>
      <c r="N76" s="66" t="s">
        <v>54</v>
      </c>
      <c r="O76" s="67"/>
      <c r="P76" s="68" t="s">
        <v>54</v>
      </c>
      <c r="Q76" s="69" t="str">
        <f t="shared" si="3"/>
        <v/>
      </c>
      <c r="R76" s="70" t="s">
        <v>54</v>
      </c>
      <c r="S76" s="70" t="s">
        <v>54</v>
      </c>
      <c r="T76" s="71" t="s">
        <v>54</v>
      </c>
    </row>
    <row r="77" spans="1:20" ht="14.25" hidden="1" customHeight="1" x14ac:dyDescent="0.25">
      <c r="A77" s="18"/>
      <c r="B77" s="58" t="s">
        <v>54</v>
      </c>
      <c r="C77" s="59" t="s">
        <v>54</v>
      </c>
      <c r="D77" s="60" t="s">
        <v>62</v>
      </c>
      <c r="E77" s="61" t="s">
        <v>54</v>
      </c>
      <c r="F77" s="61" t="s">
        <v>54</v>
      </c>
      <c r="G77" s="62" t="s">
        <v>54</v>
      </c>
      <c r="H77" s="63" t="s">
        <v>54</v>
      </c>
      <c r="I77" s="64"/>
      <c r="J77" s="65" t="s">
        <v>62</v>
      </c>
      <c r="K77" s="61" t="s">
        <v>54</v>
      </c>
      <c r="L77" s="61" t="s">
        <v>54</v>
      </c>
      <c r="M77" s="62" t="s">
        <v>54</v>
      </c>
      <c r="N77" s="66" t="s">
        <v>54</v>
      </c>
      <c r="O77" s="67"/>
      <c r="P77" s="68" t="s">
        <v>54</v>
      </c>
      <c r="Q77" s="69" t="str">
        <f t="shared" si="3"/>
        <v/>
      </c>
      <c r="R77" s="70" t="s">
        <v>54</v>
      </c>
      <c r="S77" s="70" t="s">
        <v>54</v>
      </c>
      <c r="T77" s="71" t="s">
        <v>54</v>
      </c>
    </row>
    <row r="78" spans="1:20" ht="14.25" hidden="1" customHeight="1" x14ac:dyDescent="0.25">
      <c r="A78" s="18"/>
      <c r="B78" s="58" t="s">
        <v>54</v>
      </c>
      <c r="C78" s="59" t="s">
        <v>54</v>
      </c>
      <c r="D78" s="60" t="s">
        <v>62</v>
      </c>
      <c r="E78" s="61" t="s">
        <v>54</v>
      </c>
      <c r="F78" s="61" t="s">
        <v>54</v>
      </c>
      <c r="G78" s="62" t="s">
        <v>54</v>
      </c>
      <c r="H78" s="63" t="s">
        <v>54</v>
      </c>
      <c r="I78" s="64"/>
      <c r="J78" s="65" t="s">
        <v>62</v>
      </c>
      <c r="K78" s="61" t="s">
        <v>54</v>
      </c>
      <c r="L78" s="61" t="s">
        <v>54</v>
      </c>
      <c r="M78" s="62" t="s">
        <v>54</v>
      </c>
      <c r="N78" s="66" t="s">
        <v>54</v>
      </c>
      <c r="O78" s="67"/>
      <c r="P78" s="68" t="s">
        <v>54</v>
      </c>
      <c r="Q78" s="69" t="str">
        <f t="shared" si="3"/>
        <v/>
      </c>
      <c r="R78" s="70" t="s">
        <v>54</v>
      </c>
      <c r="S78" s="70" t="s">
        <v>54</v>
      </c>
      <c r="T78" s="71" t="s">
        <v>54</v>
      </c>
    </row>
    <row r="79" spans="1:20" ht="14.25" hidden="1" customHeight="1" x14ac:dyDescent="0.25">
      <c r="A79" s="18"/>
      <c r="B79" s="58" t="s">
        <v>54</v>
      </c>
      <c r="C79" s="59" t="s">
        <v>54</v>
      </c>
      <c r="D79" s="60" t="s">
        <v>62</v>
      </c>
      <c r="E79" s="61" t="s">
        <v>54</v>
      </c>
      <c r="F79" s="61" t="s">
        <v>54</v>
      </c>
      <c r="G79" s="62" t="s">
        <v>54</v>
      </c>
      <c r="H79" s="63" t="s">
        <v>54</v>
      </c>
      <c r="I79" s="64"/>
      <c r="J79" s="65" t="s">
        <v>62</v>
      </c>
      <c r="K79" s="61" t="s">
        <v>54</v>
      </c>
      <c r="L79" s="61" t="s">
        <v>54</v>
      </c>
      <c r="M79" s="62" t="s">
        <v>54</v>
      </c>
      <c r="N79" s="66" t="s">
        <v>54</v>
      </c>
      <c r="O79" s="67"/>
      <c r="P79" s="68" t="s">
        <v>54</v>
      </c>
      <c r="Q79" s="69" t="str">
        <f t="shared" si="3"/>
        <v/>
      </c>
      <c r="R79" s="70" t="s">
        <v>54</v>
      </c>
      <c r="S79" s="70" t="s">
        <v>54</v>
      </c>
      <c r="T79" s="71" t="s">
        <v>54</v>
      </c>
    </row>
    <row r="80" spans="1:20" ht="14.25" hidden="1" customHeight="1" x14ac:dyDescent="0.25">
      <c r="A80" s="18"/>
      <c r="B80" s="58" t="s">
        <v>54</v>
      </c>
      <c r="C80" s="59" t="s">
        <v>54</v>
      </c>
      <c r="D80" s="60" t="s">
        <v>62</v>
      </c>
      <c r="E80" s="61" t="s">
        <v>54</v>
      </c>
      <c r="F80" s="61" t="s">
        <v>54</v>
      </c>
      <c r="G80" s="62" t="s">
        <v>54</v>
      </c>
      <c r="H80" s="63" t="s">
        <v>54</v>
      </c>
      <c r="I80" s="64"/>
      <c r="J80" s="65" t="s">
        <v>62</v>
      </c>
      <c r="K80" s="61" t="s">
        <v>54</v>
      </c>
      <c r="L80" s="61" t="s">
        <v>54</v>
      </c>
      <c r="M80" s="62" t="s">
        <v>54</v>
      </c>
      <c r="N80" s="66" t="s">
        <v>54</v>
      </c>
      <c r="O80" s="67"/>
      <c r="P80" s="68" t="s">
        <v>54</v>
      </c>
      <c r="Q80" s="69" t="str">
        <f t="shared" si="3"/>
        <v/>
      </c>
      <c r="R80" s="70" t="s">
        <v>54</v>
      </c>
      <c r="S80" s="70" t="s">
        <v>54</v>
      </c>
      <c r="T80" s="71" t="s">
        <v>54</v>
      </c>
    </row>
    <row r="81" spans="1:20" ht="14.25" hidden="1" customHeight="1" x14ac:dyDescent="0.25">
      <c r="A81" s="18"/>
      <c r="B81" s="58" t="s">
        <v>54</v>
      </c>
      <c r="C81" s="59" t="s">
        <v>54</v>
      </c>
      <c r="D81" s="60" t="s">
        <v>62</v>
      </c>
      <c r="E81" s="61" t="s">
        <v>54</v>
      </c>
      <c r="F81" s="61" t="s">
        <v>54</v>
      </c>
      <c r="G81" s="62" t="s">
        <v>54</v>
      </c>
      <c r="H81" s="63" t="s">
        <v>54</v>
      </c>
      <c r="I81" s="64"/>
      <c r="J81" s="65" t="s">
        <v>62</v>
      </c>
      <c r="K81" s="61" t="s">
        <v>54</v>
      </c>
      <c r="L81" s="61" t="s">
        <v>54</v>
      </c>
      <c r="M81" s="62" t="s">
        <v>54</v>
      </c>
      <c r="N81" s="66" t="s">
        <v>54</v>
      </c>
      <c r="O81" s="67"/>
      <c r="P81" s="68" t="s">
        <v>54</v>
      </c>
      <c r="Q81" s="69" t="str">
        <f t="shared" si="3"/>
        <v/>
      </c>
      <c r="R81" s="70" t="s">
        <v>54</v>
      </c>
      <c r="S81" s="70" t="s">
        <v>54</v>
      </c>
      <c r="T81" s="71" t="s">
        <v>54</v>
      </c>
    </row>
    <row r="82" spans="1:20" ht="14.25" hidden="1" customHeight="1" x14ac:dyDescent="0.25">
      <c r="A82" s="18"/>
      <c r="B82" s="58" t="s">
        <v>54</v>
      </c>
      <c r="C82" s="59" t="s">
        <v>54</v>
      </c>
      <c r="D82" s="60" t="s">
        <v>62</v>
      </c>
      <c r="E82" s="61" t="s">
        <v>54</v>
      </c>
      <c r="F82" s="61" t="s">
        <v>54</v>
      </c>
      <c r="G82" s="62" t="s">
        <v>54</v>
      </c>
      <c r="H82" s="63" t="s">
        <v>54</v>
      </c>
      <c r="I82" s="64"/>
      <c r="J82" s="65" t="s">
        <v>62</v>
      </c>
      <c r="K82" s="61" t="s">
        <v>54</v>
      </c>
      <c r="L82" s="61" t="s">
        <v>54</v>
      </c>
      <c r="M82" s="62" t="s">
        <v>54</v>
      </c>
      <c r="N82" s="66" t="s">
        <v>54</v>
      </c>
      <c r="O82" s="67"/>
      <c r="P82" s="68" t="s">
        <v>54</v>
      </c>
      <c r="Q82" s="69" t="str">
        <f t="shared" si="3"/>
        <v/>
      </c>
      <c r="R82" s="70" t="s">
        <v>54</v>
      </c>
      <c r="S82" s="70" t="s">
        <v>54</v>
      </c>
      <c r="T82" s="71" t="s">
        <v>54</v>
      </c>
    </row>
    <row r="83" spans="1:20" ht="14.25" hidden="1" customHeight="1" x14ac:dyDescent="0.25">
      <c r="A83" s="18"/>
      <c r="B83" s="58" t="s">
        <v>54</v>
      </c>
      <c r="C83" s="59" t="s">
        <v>54</v>
      </c>
      <c r="D83" s="60" t="s">
        <v>62</v>
      </c>
      <c r="E83" s="61" t="s">
        <v>54</v>
      </c>
      <c r="F83" s="61" t="s">
        <v>54</v>
      </c>
      <c r="G83" s="62" t="s">
        <v>54</v>
      </c>
      <c r="H83" s="63" t="s">
        <v>54</v>
      </c>
      <c r="I83" s="64"/>
      <c r="J83" s="65" t="s">
        <v>62</v>
      </c>
      <c r="K83" s="61" t="s">
        <v>54</v>
      </c>
      <c r="L83" s="61" t="s">
        <v>54</v>
      </c>
      <c r="M83" s="62" t="s">
        <v>54</v>
      </c>
      <c r="N83" s="66" t="s">
        <v>54</v>
      </c>
      <c r="O83" s="67"/>
      <c r="P83" s="68" t="s">
        <v>54</v>
      </c>
      <c r="Q83" s="69" t="str">
        <f t="shared" si="3"/>
        <v/>
      </c>
      <c r="R83" s="70" t="s">
        <v>54</v>
      </c>
      <c r="S83" s="70" t="s">
        <v>54</v>
      </c>
      <c r="T83" s="71" t="s">
        <v>54</v>
      </c>
    </row>
    <row r="84" spans="1:20" ht="14.25" hidden="1" customHeight="1" x14ac:dyDescent="0.25">
      <c r="A84" s="18"/>
      <c r="B84" s="58" t="s">
        <v>54</v>
      </c>
      <c r="C84" s="59" t="s">
        <v>54</v>
      </c>
      <c r="D84" s="60" t="s">
        <v>62</v>
      </c>
      <c r="E84" s="61" t="s">
        <v>54</v>
      </c>
      <c r="F84" s="61" t="s">
        <v>54</v>
      </c>
      <c r="G84" s="62" t="s">
        <v>54</v>
      </c>
      <c r="H84" s="63" t="s">
        <v>54</v>
      </c>
      <c r="I84" s="64"/>
      <c r="J84" s="65" t="s">
        <v>62</v>
      </c>
      <c r="K84" s="61" t="s">
        <v>54</v>
      </c>
      <c r="L84" s="61" t="s">
        <v>54</v>
      </c>
      <c r="M84" s="62" t="s">
        <v>54</v>
      </c>
      <c r="N84" s="66" t="s">
        <v>54</v>
      </c>
      <c r="O84" s="67"/>
      <c r="P84" s="68" t="s">
        <v>54</v>
      </c>
      <c r="Q84" s="69" t="str">
        <f t="shared" si="3"/>
        <v/>
      </c>
      <c r="R84" s="70" t="s">
        <v>54</v>
      </c>
      <c r="S84" s="70" t="s">
        <v>54</v>
      </c>
      <c r="T84" s="71" t="s">
        <v>54</v>
      </c>
    </row>
    <row r="85" spans="1:20" ht="14.25" hidden="1" customHeight="1" x14ac:dyDescent="0.25">
      <c r="A85" s="18"/>
      <c r="B85" s="58" t="s">
        <v>54</v>
      </c>
      <c r="C85" s="59" t="s">
        <v>54</v>
      </c>
      <c r="D85" s="60" t="s">
        <v>62</v>
      </c>
      <c r="E85" s="61" t="s">
        <v>54</v>
      </c>
      <c r="F85" s="61" t="s">
        <v>54</v>
      </c>
      <c r="G85" s="62" t="s">
        <v>54</v>
      </c>
      <c r="H85" s="63" t="s">
        <v>54</v>
      </c>
      <c r="I85" s="64"/>
      <c r="J85" s="65" t="s">
        <v>62</v>
      </c>
      <c r="K85" s="61" t="s">
        <v>54</v>
      </c>
      <c r="L85" s="61" t="s">
        <v>54</v>
      </c>
      <c r="M85" s="62" t="s">
        <v>54</v>
      </c>
      <c r="N85" s="66" t="s">
        <v>54</v>
      </c>
      <c r="O85" s="67"/>
      <c r="P85" s="68" t="s">
        <v>54</v>
      </c>
      <c r="Q85" s="69" t="str">
        <f t="shared" si="3"/>
        <v/>
      </c>
      <c r="R85" s="70" t="s">
        <v>54</v>
      </c>
      <c r="S85" s="70" t="s">
        <v>54</v>
      </c>
      <c r="T85" s="71" t="s">
        <v>54</v>
      </c>
    </row>
    <row r="86" spans="1:20" ht="14.25" hidden="1" customHeight="1" x14ac:dyDescent="0.25">
      <c r="A86" s="18"/>
      <c r="B86" s="58" t="s">
        <v>54</v>
      </c>
      <c r="C86" s="59" t="s">
        <v>54</v>
      </c>
      <c r="D86" s="60" t="s">
        <v>62</v>
      </c>
      <c r="E86" s="61" t="s">
        <v>54</v>
      </c>
      <c r="F86" s="61" t="s">
        <v>54</v>
      </c>
      <c r="G86" s="62" t="s">
        <v>54</v>
      </c>
      <c r="H86" s="63" t="s">
        <v>54</v>
      </c>
      <c r="I86" s="64"/>
      <c r="J86" s="65" t="s">
        <v>62</v>
      </c>
      <c r="K86" s="61" t="s">
        <v>54</v>
      </c>
      <c r="L86" s="61" t="s">
        <v>54</v>
      </c>
      <c r="M86" s="62" t="s">
        <v>54</v>
      </c>
      <c r="N86" s="66" t="s">
        <v>54</v>
      </c>
      <c r="O86" s="67"/>
      <c r="P86" s="68" t="s">
        <v>54</v>
      </c>
      <c r="Q86" s="69" t="str">
        <f t="shared" si="3"/>
        <v/>
      </c>
      <c r="R86" s="70" t="s">
        <v>54</v>
      </c>
      <c r="S86" s="70" t="s">
        <v>54</v>
      </c>
      <c r="T86" s="71" t="s">
        <v>54</v>
      </c>
    </row>
    <row r="87" spans="1:20" ht="14.25" hidden="1" customHeight="1" x14ac:dyDescent="0.25">
      <c r="A87" s="18"/>
      <c r="B87" s="58" t="s">
        <v>54</v>
      </c>
      <c r="C87" s="59" t="s">
        <v>54</v>
      </c>
      <c r="D87" s="60" t="s">
        <v>62</v>
      </c>
      <c r="E87" s="61" t="s">
        <v>54</v>
      </c>
      <c r="F87" s="61" t="s">
        <v>54</v>
      </c>
      <c r="G87" s="62" t="s">
        <v>54</v>
      </c>
      <c r="H87" s="63" t="s">
        <v>54</v>
      </c>
      <c r="I87" s="64"/>
      <c r="J87" s="65" t="s">
        <v>62</v>
      </c>
      <c r="K87" s="61" t="s">
        <v>54</v>
      </c>
      <c r="L87" s="61" t="s">
        <v>54</v>
      </c>
      <c r="M87" s="62" t="s">
        <v>54</v>
      </c>
      <c r="N87" s="66" t="s">
        <v>54</v>
      </c>
      <c r="O87" s="67"/>
      <c r="P87" s="68" t="s">
        <v>54</v>
      </c>
      <c r="Q87" s="69" t="str">
        <f t="shared" si="3"/>
        <v/>
      </c>
      <c r="R87" s="70" t="s">
        <v>54</v>
      </c>
      <c r="S87" s="70" t="s">
        <v>54</v>
      </c>
      <c r="T87" s="71" t="s">
        <v>54</v>
      </c>
    </row>
    <row r="88" spans="1:20" ht="14.25" hidden="1" customHeight="1" x14ac:dyDescent="0.25">
      <c r="A88" s="18"/>
      <c r="B88" s="58" t="s">
        <v>54</v>
      </c>
      <c r="C88" s="59" t="s">
        <v>54</v>
      </c>
      <c r="D88" s="60" t="s">
        <v>62</v>
      </c>
      <c r="E88" s="61" t="s">
        <v>54</v>
      </c>
      <c r="F88" s="61" t="s">
        <v>54</v>
      </c>
      <c r="G88" s="62" t="s">
        <v>54</v>
      </c>
      <c r="H88" s="63" t="s">
        <v>54</v>
      </c>
      <c r="I88" s="64"/>
      <c r="J88" s="65" t="s">
        <v>62</v>
      </c>
      <c r="K88" s="61" t="s">
        <v>54</v>
      </c>
      <c r="L88" s="61" t="s">
        <v>54</v>
      </c>
      <c r="M88" s="62" t="s">
        <v>54</v>
      </c>
      <c r="N88" s="66" t="s">
        <v>54</v>
      </c>
      <c r="O88" s="67"/>
      <c r="P88" s="68" t="s">
        <v>54</v>
      </c>
      <c r="Q88" s="69" t="str">
        <f t="shared" si="3"/>
        <v/>
      </c>
      <c r="R88" s="70" t="s">
        <v>54</v>
      </c>
      <c r="S88" s="70" t="s">
        <v>54</v>
      </c>
      <c r="T88" s="71" t="s">
        <v>54</v>
      </c>
    </row>
    <row r="89" spans="1:20" ht="14.25" hidden="1" customHeight="1" x14ac:dyDescent="0.25">
      <c r="A89" s="18"/>
      <c r="B89" s="58" t="s">
        <v>54</v>
      </c>
      <c r="C89" s="59" t="s">
        <v>54</v>
      </c>
      <c r="D89" s="60" t="s">
        <v>62</v>
      </c>
      <c r="E89" s="61" t="s">
        <v>54</v>
      </c>
      <c r="F89" s="61" t="s">
        <v>54</v>
      </c>
      <c r="G89" s="62" t="s">
        <v>54</v>
      </c>
      <c r="H89" s="63" t="s">
        <v>54</v>
      </c>
      <c r="I89" s="64"/>
      <c r="J89" s="65" t="s">
        <v>62</v>
      </c>
      <c r="K89" s="61" t="s">
        <v>54</v>
      </c>
      <c r="L89" s="61" t="s">
        <v>54</v>
      </c>
      <c r="M89" s="62" t="s">
        <v>54</v>
      </c>
      <c r="N89" s="66" t="s">
        <v>54</v>
      </c>
      <c r="O89" s="67"/>
      <c r="P89" s="68" t="s">
        <v>54</v>
      </c>
      <c r="Q89" s="69" t="str">
        <f t="shared" ref="Q89:Q94" si="4">IF(OR(E89="",E89="-",K89="",K89="-"),"",E89-K89)</f>
        <v/>
      </c>
      <c r="R89" s="70" t="s">
        <v>54</v>
      </c>
      <c r="S89" s="70" t="s">
        <v>54</v>
      </c>
      <c r="T89" s="71" t="s">
        <v>54</v>
      </c>
    </row>
    <row r="90" spans="1:20" ht="14.25" hidden="1" customHeight="1" x14ac:dyDescent="0.25">
      <c r="A90" s="18"/>
      <c r="B90" s="58" t="s">
        <v>54</v>
      </c>
      <c r="C90" s="59" t="s">
        <v>54</v>
      </c>
      <c r="D90" s="60" t="s">
        <v>62</v>
      </c>
      <c r="E90" s="61" t="s">
        <v>54</v>
      </c>
      <c r="F90" s="61" t="s">
        <v>54</v>
      </c>
      <c r="G90" s="62" t="s">
        <v>54</v>
      </c>
      <c r="H90" s="63" t="s">
        <v>54</v>
      </c>
      <c r="I90" s="64"/>
      <c r="J90" s="65" t="s">
        <v>62</v>
      </c>
      <c r="K90" s="61" t="s">
        <v>54</v>
      </c>
      <c r="L90" s="61" t="s">
        <v>54</v>
      </c>
      <c r="M90" s="62" t="s">
        <v>54</v>
      </c>
      <c r="N90" s="66" t="s">
        <v>54</v>
      </c>
      <c r="O90" s="67"/>
      <c r="P90" s="68" t="s">
        <v>54</v>
      </c>
      <c r="Q90" s="69" t="str">
        <f t="shared" si="4"/>
        <v/>
      </c>
      <c r="R90" s="70" t="s">
        <v>54</v>
      </c>
      <c r="S90" s="70" t="s">
        <v>54</v>
      </c>
      <c r="T90" s="71" t="s">
        <v>54</v>
      </c>
    </row>
    <row r="91" spans="1:20" ht="14.25" hidden="1" customHeight="1" x14ac:dyDescent="0.25">
      <c r="A91" s="18"/>
      <c r="B91" s="58" t="s">
        <v>54</v>
      </c>
      <c r="C91" s="59" t="s">
        <v>54</v>
      </c>
      <c r="D91" s="60" t="s">
        <v>62</v>
      </c>
      <c r="E91" s="61" t="s">
        <v>54</v>
      </c>
      <c r="F91" s="61" t="s">
        <v>54</v>
      </c>
      <c r="G91" s="62" t="s">
        <v>54</v>
      </c>
      <c r="H91" s="63" t="s">
        <v>54</v>
      </c>
      <c r="I91" s="64"/>
      <c r="J91" s="65" t="s">
        <v>62</v>
      </c>
      <c r="K91" s="61" t="s">
        <v>54</v>
      </c>
      <c r="L91" s="61" t="s">
        <v>54</v>
      </c>
      <c r="M91" s="62" t="s">
        <v>54</v>
      </c>
      <c r="N91" s="66" t="s">
        <v>54</v>
      </c>
      <c r="O91" s="67"/>
      <c r="P91" s="68" t="s">
        <v>54</v>
      </c>
      <c r="Q91" s="69" t="str">
        <f t="shared" si="4"/>
        <v/>
      </c>
      <c r="R91" s="70" t="s">
        <v>54</v>
      </c>
      <c r="S91" s="70" t="s">
        <v>54</v>
      </c>
      <c r="T91" s="71" t="s">
        <v>54</v>
      </c>
    </row>
    <row r="92" spans="1:20" ht="14.25" hidden="1" customHeight="1" x14ac:dyDescent="0.25">
      <c r="A92" s="18"/>
      <c r="B92" s="58" t="s">
        <v>54</v>
      </c>
      <c r="C92" s="59" t="s">
        <v>54</v>
      </c>
      <c r="D92" s="60" t="s">
        <v>62</v>
      </c>
      <c r="E92" s="61" t="s">
        <v>54</v>
      </c>
      <c r="F92" s="61" t="s">
        <v>54</v>
      </c>
      <c r="G92" s="62" t="s">
        <v>54</v>
      </c>
      <c r="H92" s="63" t="s">
        <v>54</v>
      </c>
      <c r="I92" s="64"/>
      <c r="J92" s="65" t="s">
        <v>62</v>
      </c>
      <c r="K92" s="61" t="s">
        <v>54</v>
      </c>
      <c r="L92" s="61" t="s">
        <v>54</v>
      </c>
      <c r="M92" s="62" t="s">
        <v>54</v>
      </c>
      <c r="N92" s="66" t="s">
        <v>54</v>
      </c>
      <c r="O92" s="67"/>
      <c r="P92" s="68" t="s">
        <v>54</v>
      </c>
      <c r="Q92" s="69" t="str">
        <f t="shared" si="4"/>
        <v/>
      </c>
      <c r="R92" s="70" t="s">
        <v>54</v>
      </c>
      <c r="S92" s="70" t="s">
        <v>54</v>
      </c>
      <c r="T92" s="71" t="s">
        <v>54</v>
      </c>
    </row>
    <row r="93" spans="1:20" ht="14.25" hidden="1" customHeight="1" x14ac:dyDescent="0.25">
      <c r="A93" s="18"/>
      <c r="B93" s="58" t="s">
        <v>54</v>
      </c>
      <c r="C93" s="59" t="s">
        <v>54</v>
      </c>
      <c r="D93" s="60" t="s">
        <v>62</v>
      </c>
      <c r="E93" s="61" t="s">
        <v>54</v>
      </c>
      <c r="F93" s="61" t="s">
        <v>54</v>
      </c>
      <c r="G93" s="62" t="s">
        <v>54</v>
      </c>
      <c r="H93" s="63" t="s">
        <v>54</v>
      </c>
      <c r="I93" s="64"/>
      <c r="J93" s="65" t="s">
        <v>62</v>
      </c>
      <c r="K93" s="61" t="s">
        <v>54</v>
      </c>
      <c r="L93" s="61" t="s">
        <v>54</v>
      </c>
      <c r="M93" s="62" t="s">
        <v>54</v>
      </c>
      <c r="N93" s="66" t="s">
        <v>54</v>
      </c>
      <c r="O93" s="67"/>
      <c r="P93" s="68" t="s">
        <v>54</v>
      </c>
      <c r="Q93" s="69" t="str">
        <f t="shared" si="4"/>
        <v/>
      </c>
      <c r="R93" s="70" t="s">
        <v>54</v>
      </c>
      <c r="S93" s="70" t="s">
        <v>54</v>
      </c>
      <c r="T93" s="71" t="s">
        <v>54</v>
      </c>
    </row>
    <row r="94" spans="1:20" ht="15" hidden="1" customHeight="1" x14ac:dyDescent="0.25">
      <c r="A94" s="18"/>
      <c r="B94" s="58" t="s">
        <v>54</v>
      </c>
      <c r="C94" s="59" t="s">
        <v>54</v>
      </c>
      <c r="D94" s="60" t="s">
        <v>62</v>
      </c>
      <c r="E94" s="61" t="s">
        <v>54</v>
      </c>
      <c r="F94" s="61" t="s">
        <v>54</v>
      </c>
      <c r="G94" s="62" t="s">
        <v>54</v>
      </c>
      <c r="H94" s="63" t="s">
        <v>54</v>
      </c>
      <c r="I94" s="64"/>
      <c r="J94" s="65" t="s">
        <v>62</v>
      </c>
      <c r="K94" s="61" t="s">
        <v>54</v>
      </c>
      <c r="L94" s="61" t="s">
        <v>54</v>
      </c>
      <c r="M94" s="62" t="s">
        <v>54</v>
      </c>
      <c r="N94" s="66" t="s">
        <v>54</v>
      </c>
      <c r="O94" s="67"/>
      <c r="P94" s="68" t="s">
        <v>54</v>
      </c>
      <c r="Q94" s="69" t="str">
        <f t="shared" si="4"/>
        <v/>
      </c>
      <c r="R94" s="70" t="s">
        <v>54</v>
      </c>
      <c r="S94" s="70" t="s">
        <v>54</v>
      </c>
      <c r="T94" s="71" t="s">
        <v>54</v>
      </c>
    </row>
    <row r="95" spans="1:20" ht="14.25" customHeight="1" x14ac:dyDescent="0.25">
      <c r="A95" s="18"/>
      <c r="B95" s="89" t="s">
        <v>93</v>
      </c>
      <c r="C95" s="90">
        <f>IF(SUM(C25:C94)=0,"-",AVERAGE(C25:C94))</f>
        <v>24</v>
      </c>
      <c r="D95" s="91" t="s">
        <v>62</v>
      </c>
      <c r="E95" s="92">
        <f>IF(SUM(E25:E94)=0,0,AVERAGE(E25:E94))</f>
        <v>64.049375258064515</v>
      </c>
      <c r="F95" s="92">
        <f>IF(SUM(F25:F94)=0,"-",AVERAGE(F25:F94))</f>
        <v>4</v>
      </c>
      <c r="G95" s="93">
        <f>IF(SUM(G25:G94)=0,"-",AVERAGE(G25:G94))</f>
        <v>63.929792032258064</v>
      </c>
      <c r="H95" s="94">
        <f>IF(SUM(H25:H94)=0,"-",AVERAGE(H25:H94))</f>
        <v>65.152379516129045</v>
      </c>
      <c r="I95" s="93"/>
      <c r="J95" s="95" t="s">
        <v>62</v>
      </c>
      <c r="K95" s="92">
        <f>IF(SUM(K25:K94)=0,0,AVERAGE(K25:K94))</f>
        <v>58.050410064516136</v>
      </c>
      <c r="L95" s="92">
        <f>IF(SUM(L25:L94)=0,"-",AVERAGE(L25:L94))</f>
        <v>3.2000000000000015</v>
      </c>
      <c r="M95" s="93">
        <f>IF(SUM(M25:M94)=0,"-",AVERAGE(M25:M94))</f>
        <v>51.592698064516135</v>
      </c>
      <c r="N95" s="93">
        <f>IF(SUM(N25:N94)=0,"-",AVERAGE(N25:N94))</f>
        <v>52.413972322580634</v>
      </c>
      <c r="O95" s="96"/>
      <c r="P95" s="97" t="str">
        <f>IF(SUM(P25:P94)=0,"-",AVERAGE(P25:P94))</f>
        <v>-</v>
      </c>
      <c r="Q95" s="98">
        <f>IF(SUM(Q25:Q94)=0,"-",AVERAGE(Q25:Q94))</f>
        <v>5.998965193548389</v>
      </c>
      <c r="R95" s="94">
        <f>IF(SUM(R25:R94)=0,"-",AVERAGE(R25:R94))</f>
        <v>9.3338347096774168</v>
      </c>
      <c r="S95" s="94">
        <f>IF(SUM(S25:S94)=0,"-",AVERAGE(S25:S94))</f>
        <v>9.680614354838708</v>
      </c>
      <c r="T95" s="97">
        <f>IF(SUM(T25:T94)=0,"-",AVERAGE(T25:T94))</f>
        <v>0.88514709677419334</v>
      </c>
    </row>
    <row r="96" spans="1:20" ht="15.75" customHeight="1" thickBot="1" x14ac:dyDescent="0.3">
      <c r="A96" s="18"/>
      <c r="B96" s="99" t="s">
        <v>94</v>
      </c>
      <c r="C96" s="100">
        <f>SUM(C25:C94)</f>
        <v>744</v>
      </c>
      <c r="D96" s="99"/>
      <c r="E96" s="101"/>
      <c r="F96" s="101"/>
      <c r="G96" s="102">
        <f>SUM(G25:G94)</f>
        <v>1981.8235529999999</v>
      </c>
      <c r="H96" s="103">
        <f>SUM(H25:H94)</f>
        <v>2019.7237650000004</v>
      </c>
      <c r="I96" s="104"/>
      <c r="J96" s="101"/>
      <c r="K96" s="101"/>
      <c r="L96" s="101"/>
      <c r="M96" s="105">
        <f>SUM(M25:M94)</f>
        <v>1599.3736400000003</v>
      </c>
      <c r="N96" s="106">
        <f>SUM(N25:N94)</f>
        <v>1624.8331419999997</v>
      </c>
      <c r="O96" s="107"/>
      <c r="P96" s="108">
        <f>SUM(P25:P94)</f>
        <v>0</v>
      </c>
      <c r="Q96" s="99"/>
      <c r="R96" s="109">
        <f>SUM(R25:R94)</f>
        <v>289.3488759999999</v>
      </c>
      <c r="S96" s="109">
        <f>SUM(S25:S94)</f>
        <v>300.09904499999993</v>
      </c>
      <c r="T96" s="108">
        <f>SUM(T25:T94)</f>
        <v>27.439559999999993</v>
      </c>
    </row>
    <row r="97" spans="1:23" s="25" customFormat="1" ht="14.25" customHeight="1" x14ac:dyDescent="0.2">
      <c r="A97" s="110"/>
      <c r="B97" s="111">
        <f>70-COUNTIF(B25:B94,"")</f>
        <v>31</v>
      </c>
      <c r="C97" s="111">
        <f>COUNT(C25:C94)</f>
        <v>31</v>
      </c>
      <c r="D97" s="111">
        <f>B97-C97</f>
        <v>0</v>
      </c>
      <c r="E97" s="112" t="s">
        <v>95</v>
      </c>
      <c r="F97" s="112">
        <v>7</v>
      </c>
      <c r="G97" s="113">
        <f>AVERAGE(G49:G55)</f>
        <v>61.502827285714297</v>
      </c>
      <c r="H97" s="114"/>
      <c r="I97" s="115"/>
      <c r="J97" s="115"/>
      <c r="K97" s="115"/>
      <c r="L97" s="115"/>
      <c r="M97" s="113">
        <f>AVERAGE(M49:M55)</f>
        <v>52.234155999999999</v>
      </c>
      <c r="N97" s="114"/>
      <c r="O97" s="114"/>
      <c r="P97" s="114"/>
      <c r="Q97" s="114"/>
      <c r="R97" s="113">
        <f>AVERAGE(R49:R55)</f>
        <v>9.2686724285714295</v>
      </c>
      <c r="S97" s="113"/>
      <c r="T97" s="116">
        <f>AVERAGE(T49:T55)</f>
        <v>0.91799871428571422</v>
      </c>
      <c r="U97" s="114"/>
      <c r="V97" s="114"/>
      <c r="W97" s="117"/>
    </row>
    <row r="98" spans="1:23" ht="13.5" customHeight="1" x14ac:dyDescent="0.25">
      <c r="A98" s="18"/>
      <c r="B98" s="23" t="s">
        <v>96</v>
      </c>
      <c r="C98" s="23"/>
      <c r="D98" s="23"/>
      <c r="E98" s="23"/>
      <c r="F98" s="23"/>
      <c r="G98" s="118"/>
      <c r="H98" s="118"/>
      <c r="I98" s="23"/>
      <c r="J98" s="23"/>
      <c r="K98" s="23"/>
      <c r="L98" s="23"/>
      <c r="M98" s="118"/>
      <c r="N98" s="23"/>
      <c r="O98" s="23"/>
      <c r="P98" s="23"/>
      <c r="Q98" s="23"/>
      <c r="R98" s="118">
        <v>0</v>
      </c>
      <c r="S98" s="118">
        <f>IF(S96=0,0,S97*$F$97)</f>
        <v>0</v>
      </c>
      <c r="T98" s="23">
        <v>0</v>
      </c>
      <c r="U98" s="23"/>
      <c r="V98" s="23"/>
    </row>
    <row r="99" spans="1:23" s="119" customFormat="1" ht="13.5" customHeight="1" x14ac:dyDescent="0.25">
      <c r="A99" s="120"/>
      <c r="B99" s="121" t="s">
        <v>97</v>
      </c>
      <c r="C99" s="121"/>
      <c r="D99" s="121"/>
      <c r="E99" s="121"/>
      <c r="F99" s="121"/>
      <c r="G99" s="122"/>
      <c r="H99" s="122"/>
      <c r="I99" s="121"/>
      <c r="J99" s="121"/>
      <c r="K99" s="121"/>
      <c r="L99" s="121"/>
      <c r="M99" s="122"/>
      <c r="N99" s="121"/>
      <c r="O99" s="121"/>
      <c r="P99" s="121"/>
      <c r="Q99" s="121"/>
      <c r="R99" s="122">
        <v>0</v>
      </c>
      <c r="S99" s="122">
        <v>0</v>
      </c>
      <c r="T99" s="122">
        <v>0</v>
      </c>
      <c r="U99" s="121"/>
      <c r="V99" s="121"/>
    </row>
    <row r="100" spans="1:23" s="123" customFormat="1" ht="13.5" customHeight="1" x14ac:dyDescent="0.25">
      <c r="A100" s="124"/>
      <c r="B100" s="125" t="s">
        <v>98</v>
      </c>
      <c r="C100" s="125"/>
      <c r="D100" s="125"/>
      <c r="E100" s="125"/>
      <c r="F100" s="125"/>
      <c r="G100" s="126"/>
      <c r="H100" s="127"/>
      <c r="I100" s="125"/>
      <c r="J100" s="125"/>
      <c r="K100" s="125"/>
      <c r="L100" s="125"/>
      <c r="M100" s="126"/>
      <c r="N100" s="125"/>
      <c r="O100" s="125"/>
      <c r="P100" s="125"/>
      <c r="Q100" s="125"/>
      <c r="R100" s="126">
        <f>R96+R98-R99</f>
        <v>289.3488759999999</v>
      </c>
      <c r="S100" s="126">
        <f>S96+S98-S99</f>
        <v>300.09904499999993</v>
      </c>
      <c r="T100" s="128">
        <f>T96-N106</f>
        <v>26.195359833199994</v>
      </c>
      <c r="U100" s="129"/>
      <c r="V100" s="129"/>
    </row>
    <row r="101" spans="1:23" s="25" customFormat="1" ht="4.5" customHeight="1" x14ac:dyDescent="0.2">
      <c r="A101" s="110"/>
      <c r="B101" s="115"/>
      <c r="C101" s="115"/>
      <c r="D101" s="130"/>
      <c r="E101" s="130"/>
      <c r="F101" s="130"/>
      <c r="G101" s="115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15"/>
    </row>
    <row r="102" spans="1:23" ht="15" customHeight="1" x14ac:dyDescent="0.25">
      <c r="B102" s="131" t="s">
        <v>99</v>
      </c>
      <c r="C102" s="131"/>
      <c r="K102" s="20"/>
      <c r="L102" s="20"/>
      <c r="M102" s="20"/>
      <c r="T102" s="18"/>
    </row>
    <row r="103" spans="1:23" s="25" customFormat="1" ht="9" customHeight="1" x14ac:dyDescent="0.2"/>
    <row r="104" spans="1:23" ht="14.25" customHeight="1" x14ac:dyDescent="0.25">
      <c r="B104" s="1" t="s">
        <v>100</v>
      </c>
      <c r="G104" s="18">
        <f>24*(C97)-C96-C20*24</f>
        <v>0</v>
      </c>
      <c r="H104" s="1" t="s">
        <v>101</v>
      </c>
      <c r="I104" s="1" t="s">
        <v>101</v>
      </c>
    </row>
    <row r="105" spans="1:23" s="25" customFormat="1" ht="6" customHeight="1" x14ac:dyDescent="0.2"/>
    <row r="106" spans="1:23" ht="16.5" customHeight="1" x14ac:dyDescent="0.3">
      <c r="B106" s="1" t="s">
        <v>102</v>
      </c>
      <c r="N106" s="72">
        <f>R96*4.3/1000</f>
        <v>1.2442001667999996</v>
      </c>
      <c r="P106" s="1" t="s">
        <v>103</v>
      </c>
    </row>
    <row r="107" spans="1:23" ht="14.25" customHeight="1" x14ac:dyDescent="0.25">
      <c r="B107" s="1" t="s">
        <v>104</v>
      </c>
      <c r="P107" s="1" t="s">
        <v>105</v>
      </c>
    </row>
    <row r="108" spans="1:23" ht="6.75" customHeight="1" x14ac:dyDescent="0.25"/>
    <row r="109" spans="1:23" ht="14.25" customHeight="1" x14ac:dyDescent="0.25">
      <c r="B109" s="1" t="s">
        <v>106</v>
      </c>
    </row>
    <row r="110" spans="1:23" ht="14.25" customHeight="1" x14ac:dyDescent="0.25">
      <c r="B110" s="1" t="s">
        <v>107</v>
      </c>
      <c r="V110" s="7" t="s">
        <v>108</v>
      </c>
    </row>
    <row r="112" spans="1:23" s="2" customFormat="1" ht="24" customHeight="1" x14ac:dyDescent="0.3">
      <c r="B112" s="132" t="s">
        <v>109</v>
      </c>
    </row>
  </sheetData>
  <mergeCells count="3">
    <mergeCell ref="B2:P2"/>
    <mergeCell ref="D22:H22"/>
    <mergeCell ref="J22:N22"/>
  </mergeCells>
  <pageMargins left="0.23" right="0.18" top="0.28999999999999998" bottom="0.34" header="0.18" footer="0.2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2017-11-27T07:58:53Z</cp:lastPrinted>
  <dcterms:created xsi:type="dcterms:W3CDTF">1996-10-08T23:32:33Z</dcterms:created>
  <dcterms:modified xsi:type="dcterms:W3CDTF">2018-07-04T12:33:24Z</dcterms:modified>
</cp:coreProperties>
</file>